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EstaPastaDeTrabalho" defaultThemeVersion="124226"/>
  <bookViews>
    <workbookView xWindow="480" yWindow="135" windowWidth="19425" windowHeight="11025"/>
  </bookViews>
  <sheets>
    <sheet name="CECON_SINAPI_JULHO" sheetId="2" r:id="rId1"/>
    <sheet name="MOB e DESMOB" sheetId="7" r:id="rId2"/>
    <sheet name="Encargos Sociais" sheetId="5" r:id="rId3"/>
    <sheet name="BDI" sheetId="6" r:id="rId4"/>
  </sheets>
  <externalReferences>
    <externalReference r:id="rId5"/>
    <externalReference r:id="rId6"/>
    <externalReference r:id="rId7"/>
    <externalReference r:id="rId8"/>
  </externalReferences>
  <definedNames>
    <definedName name="\" hidden="1">[1]Orçamento!$F$61:$F$659</definedName>
    <definedName name="__123Graph_A" hidden="1">[1]Orçamento!$B$61:$B$659</definedName>
    <definedName name="__123Graph_B" hidden="1">[1]Orçamento!$C$61:$C$659</definedName>
    <definedName name="__123Graph_C" hidden="1">[1]Orçamento!$D$61:$D$659</definedName>
    <definedName name="__123Graph_D" hidden="1">[1]Orçamento!$E$61:$E$659</definedName>
    <definedName name="__123Graph_E" hidden="1">[1]Orçamento!$F$61:$F$659</definedName>
    <definedName name="__123Graph_F" hidden="1">[1]Orçamento!$G$61:$G$659</definedName>
    <definedName name="__123Graph_X" hidden="1">[1]Orçamento!$A$61:$A$659</definedName>
    <definedName name="__IntlFixup" hidden="1">TRUE</definedName>
    <definedName name="_2_0_S" localSheetId="1" hidden="1">[2]MATERIALES!#REF!</definedName>
    <definedName name="_2_0_S" hidden="1">[2]MATERIALES!#REF!</definedName>
    <definedName name="_Fill" localSheetId="1" hidden="1">#REF!</definedName>
    <definedName name="_Fill" hidden="1">#REF!</definedName>
    <definedName name="_Filll" localSheetId="1" hidden="1">[3]Elétrica!#REF!</definedName>
    <definedName name="_Filll" hidden="1">[3]Elétrica!#REF!</definedName>
    <definedName name="_xlnm._FilterDatabase" localSheetId="0" hidden="1">CECON_SINAPI_JULHO!$A$12:$G$1293</definedName>
    <definedName name="_xlnm._FilterDatabase" hidden="1">[4]indice!$A$6:$P$6</definedName>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0</definedName>
    <definedName name="_Sort" localSheetId="1" hidden="1">#REF!</definedName>
    <definedName name="_Sort" hidden="1">#REF!</definedName>
    <definedName name="_xlnm.Print_Area" localSheetId="3">BDI!$A$1:$D$65</definedName>
    <definedName name="_xlnm.Print_Area" localSheetId="0">CECON_SINAPI_JULHO!$A$1:$G$1309</definedName>
    <definedName name="_xlnm.Print_Area" localSheetId="2">'Encargos Sociais'!$A$2:$D$50</definedName>
    <definedName name="_xlnm.Print_Area" localSheetId="1">'MOB e DESMOB'!$A$1:$F$56</definedName>
    <definedName name="çlkçlklk" localSheetId="1" hidden="1">#REF!</definedName>
    <definedName name="çlkçlklk" hidden="1">#REF!</definedName>
    <definedName name="custoc" localSheetId="1" hidden="1">#REF!</definedName>
    <definedName name="custoc" hidden="1">#REF!</definedName>
    <definedName name="er\er123" hidden="1">[1]Orçamento!$A$61:$A$659</definedName>
    <definedName name="ffff" localSheetId="1" hidden="1">#REF!</definedName>
    <definedName name="ffff" hidden="1">#REF!</definedName>
    <definedName name="HistogramaSep" localSheetId="1" hidden="1">#REF!</definedName>
    <definedName name="HistogramaSep" hidden="1">#REF!</definedName>
    <definedName name="hola" localSheetId="1" hidden="1">#REF!</definedName>
    <definedName name="hola" hidden="1">#REF!</definedName>
    <definedName name="rei" localSheetId="1" hidden="1">#REF!</definedName>
    <definedName name="rei" hidden="1">#REF!</definedName>
    <definedName name="solver_rel1" hidden="1">2</definedName>
    <definedName name="_xlnm.Print_Titles" localSheetId="3">BDI!$1:$10</definedName>
    <definedName name="_xlnm.Print_Titles" localSheetId="0">CECON_SINAPI_JULHO!$1:$12</definedName>
    <definedName name="_xlnm.Print_Titles" localSheetId="1">'MOB e DESMOB'!$1:$14</definedName>
    <definedName name="wert0" localSheetId="1" hidden="1">#REF!</definedName>
    <definedName name="wert0" hidden="1">#REF!</definedName>
    <definedName name="z" hidden="1">[1]Orçamento!$D$61:$D$659</definedName>
  </definedNames>
  <calcPr calcId="144525"/>
  <fileRecoveryPr autoRecover="0"/>
</workbook>
</file>

<file path=xl/calcChain.xml><?xml version="1.0" encoding="utf-8"?>
<calcChain xmlns="http://schemas.openxmlformats.org/spreadsheetml/2006/main">
  <c r="G62" i="2" l="1"/>
  <c r="G66" i="2" s="1"/>
  <c r="E1298" i="2"/>
  <c r="G1298" i="2" s="1"/>
  <c r="G1297" i="2"/>
  <c r="G1296" i="2"/>
  <c r="G1295" i="2"/>
  <c r="G1299" i="2" l="1"/>
  <c r="D45" i="7"/>
  <c r="D32" i="7"/>
  <c r="D15" i="7"/>
  <c r="F26" i="7"/>
  <c r="F25" i="7"/>
  <c r="F24" i="7"/>
  <c r="F23" i="7"/>
  <c r="F22" i="7"/>
  <c r="F42" i="7"/>
  <c r="F21" i="7"/>
  <c r="F20" i="7"/>
  <c r="F41" i="7"/>
  <c r="F40" i="7"/>
  <c r="F52" i="7"/>
  <c r="F39" i="7"/>
  <c r="F19" i="7"/>
  <c r="F18" i="7"/>
  <c r="F49" i="7"/>
  <c r="F48" i="7"/>
  <c r="F47" i="7"/>
  <c r="F46" i="7"/>
  <c r="F35" i="7"/>
  <c r="F34" i="7"/>
  <c r="F17" i="7"/>
  <c r="F27" i="7"/>
  <c r="F16" i="7"/>
  <c r="F38" i="7"/>
  <c r="F37" i="7"/>
  <c r="F36" i="7"/>
  <c r="F51" i="7"/>
  <c r="F50" i="7"/>
  <c r="F31" i="7"/>
  <c r="F44" i="7"/>
  <c r="F30" i="7"/>
  <c r="F29" i="7"/>
  <c r="F28" i="7"/>
  <c r="F43" i="7"/>
  <c r="F33" i="7"/>
  <c r="G13" i="7"/>
  <c r="D64" i="6"/>
  <c r="D62" i="6"/>
  <c r="D59" i="6"/>
  <c r="D52" i="6"/>
  <c r="D48" i="6"/>
  <c r="D34" i="6"/>
  <c r="D31" i="6"/>
  <c r="D36" i="6" s="1"/>
  <c r="D24" i="6"/>
  <c r="D20" i="6"/>
  <c r="D49" i="5"/>
  <c r="C49" i="5"/>
  <c r="D45" i="5"/>
  <c r="C45" i="5"/>
  <c r="D38" i="5"/>
  <c r="C38" i="5"/>
  <c r="D26" i="5"/>
  <c r="C26" i="5"/>
  <c r="F53" i="7" l="1"/>
  <c r="F54" i="7" s="1"/>
  <c r="F56" i="7" s="1"/>
  <c r="F58" i="7" s="1"/>
  <c r="D50" i="5"/>
  <c r="C50" i="5"/>
  <c r="E787" i="2"/>
  <c r="E40" i="2" l="1"/>
  <c r="G40" i="2" s="1"/>
  <c r="E39" i="2"/>
  <c r="G20" i="2" l="1"/>
  <c r="G61" i="2" l="1"/>
  <c r="G59" i="2"/>
  <c r="G57" i="2"/>
  <c r="G58" i="2"/>
  <c r="G65" i="2"/>
  <c r="G81" i="2" l="1"/>
  <c r="G80" i="2"/>
  <c r="G79" i="2"/>
  <c r="G78" i="2"/>
  <c r="G93" i="2"/>
  <c r="G92" i="2"/>
  <c r="G91" i="2"/>
  <c r="G90" i="2"/>
  <c r="G89" i="2"/>
  <c r="G88" i="2"/>
  <c r="G85" i="2"/>
  <c r="G84" i="2"/>
  <c r="G83" i="2"/>
  <c r="G82" i="2"/>
  <c r="G97" i="2"/>
  <c r="G96" i="2"/>
  <c r="G94" i="2"/>
  <c r="G101" i="2"/>
  <c r="G100" i="2"/>
  <c r="G99" i="2"/>
  <c r="G98" i="2"/>
  <c r="G102" i="2"/>
  <c r="G104" i="2"/>
  <c r="G105" i="2"/>
  <c r="G106" i="2" l="1"/>
  <c r="E779" i="2"/>
  <c r="E778" i="2"/>
  <c r="E764" i="2"/>
  <c r="E763" i="2"/>
  <c r="E749" i="2"/>
  <c r="E748" i="2"/>
  <c r="E734" i="2"/>
  <c r="E733" i="2"/>
  <c r="E719" i="2"/>
  <c r="E718" i="2"/>
  <c r="E703" i="2"/>
  <c r="E702" i="2"/>
  <c r="E644" i="2"/>
  <c r="E643" i="2"/>
  <c r="E627" i="2"/>
  <c r="E626" i="2"/>
  <c r="E612" i="2"/>
  <c r="E611" i="2"/>
  <c r="E595" i="2"/>
  <c r="E594" i="2"/>
  <c r="E580" i="2"/>
  <c r="E579" i="2"/>
  <c r="E565" i="2"/>
  <c r="E564" i="2"/>
  <c r="E548" i="2"/>
  <c r="E547" i="2"/>
  <c r="E533" i="2"/>
  <c r="E532" i="2"/>
  <c r="E518" i="2"/>
  <c r="E517" i="2"/>
  <c r="E499" i="2"/>
  <c r="E498" i="2"/>
  <c r="E441" i="2"/>
  <c r="E440" i="2"/>
  <c r="E394" i="2"/>
  <c r="E393" i="2"/>
  <c r="E424" i="2"/>
  <c r="E423" i="2"/>
  <c r="E378" i="2"/>
  <c r="E377" i="2"/>
  <c r="G565" i="2" l="1"/>
  <c r="G627" i="2"/>
  <c r="G734" i="2"/>
  <c r="G643" i="2"/>
  <c r="G424" i="2"/>
  <c r="G702" i="2"/>
  <c r="G763" i="2"/>
  <c r="G748" i="2"/>
  <c r="G580" i="2"/>
  <c r="G393" i="2"/>
  <c r="G533" i="2"/>
  <c r="G595" i="2"/>
  <c r="G703" i="2"/>
  <c r="G764" i="2"/>
  <c r="G378" i="2"/>
  <c r="G517" i="2"/>
  <c r="G644" i="2"/>
  <c r="G532" i="2"/>
  <c r="G440" i="2"/>
  <c r="G611" i="2"/>
  <c r="G718" i="2"/>
  <c r="G778" i="2"/>
  <c r="G499" i="2"/>
  <c r="G579" i="2"/>
  <c r="G518" i="2"/>
  <c r="G594" i="2"/>
  <c r="G394" i="2"/>
  <c r="G547" i="2"/>
  <c r="G441" i="2"/>
  <c r="G548" i="2"/>
  <c r="G612" i="2"/>
  <c r="G719" i="2"/>
  <c r="G779" i="2"/>
  <c r="G423" i="2"/>
  <c r="G749" i="2"/>
  <c r="G377" i="2"/>
  <c r="G498" i="2"/>
  <c r="G564" i="2"/>
  <c r="G626" i="2"/>
  <c r="G733" i="2"/>
  <c r="E74" i="2"/>
  <c r="G74" i="2" s="1"/>
  <c r="G322" i="2" l="1"/>
  <c r="G323" i="2" s="1"/>
  <c r="G224" i="2"/>
  <c r="G218" i="2" l="1"/>
  <c r="G217" i="2"/>
  <c r="G284" i="2" l="1"/>
  <c r="G287" i="2"/>
  <c r="G288" i="2"/>
  <c r="G289" i="2"/>
  <c r="G291" i="2"/>
  <c r="G292" i="2"/>
  <c r="G293" i="2"/>
  <c r="G294" i="2"/>
  <c r="G296" i="2"/>
  <c r="G297" i="2"/>
  <c r="G298" i="2"/>
  <c r="G301" i="2"/>
  <c r="G302" i="2"/>
  <c r="G303" i="2"/>
  <c r="G304" i="2"/>
  <c r="G305" i="2"/>
  <c r="G306" i="2"/>
  <c r="G308" i="2"/>
  <c r="G309" i="2"/>
  <c r="G310" i="2"/>
  <c r="G312" i="2"/>
  <c r="G313" i="2"/>
  <c r="G314" i="2"/>
  <c r="G316" i="2"/>
  <c r="G317" i="2"/>
  <c r="G318" i="2"/>
  <c r="G319" i="2"/>
  <c r="G283" i="2"/>
  <c r="G320" i="2" l="1"/>
  <c r="G278" i="2"/>
  <c r="G277" i="2"/>
  <c r="G276" i="2"/>
  <c r="G275" i="2"/>
  <c r="G273" i="2"/>
  <c r="G272" i="2"/>
  <c r="G271" i="2"/>
  <c r="G269" i="2"/>
  <c r="G268" i="2"/>
  <c r="G267" i="2"/>
  <c r="G266" i="2"/>
  <c r="G264" i="2"/>
  <c r="G263" i="2"/>
  <c r="G262" i="2"/>
  <c r="G261" i="2"/>
  <c r="G259" i="2"/>
  <c r="G258" i="2"/>
  <c r="G257" i="2"/>
  <c r="G255" i="2"/>
  <c r="G254" i="2"/>
  <c r="G253" i="2"/>
  <c r="G252" i="2"/>
  <c r="G251" i="2"/>
  <c r="G250" i="2"/>
  <c r="G247" i="2"/>
  <c r="G246" i="2"/>
  <c r="G245" i="2"/>
  <c r="G243" i="2"/>
  <c r="G242" i="2"/>
  <c r="G240" i="2"/>
  <c r="G239" i="2"/>
  <c r="G238" i="2"/>
  <c r="G237" i="2"/>
  <c r="G235" i="2"/>
  <c r="G234" i="2"/>
  <c r="G233" i="2"/>
  <c r="G230" i="2"/>
  <c r="G229" i="2"/>
  <c r="G279" i="2" l="1"/>
  <c r="G46" i="2"/>
  <c r="G47" i="2" l="1"/>
  <c r="G48" i="2"/>
  <c r="G49" i="2"/>
  <c r="G50" i="2"/>
  <c r="G1291" i="2" l="1"/>
  <c r="G1290" i="2"/>
  <c r="G1289" i="2"/>
  <c r="G1288" i="2"/>
  <c r="G1287" i="2"/>
  <c r="G1286" i="2"/>
  <c r="G1285" i="2"/>
  <c r="G1284" i="2"/>
  <c r="G1283" i="2"/>
  <c r="G1282" i="2"/>
  <c r="G1281" i="2"/>
  <c r="G1280" i="2"/>
  <c r="G1279" i="2"/>
  <c r="G1278" i="2"/>
  <c r="G1277" i="2"/>
  <c r="G1276" i="2"/>
  <c r="G1274" i="2"/>
  <c r="G1273" i="2"/>
  <c r="G1272" i="2"/>
  <c r="G1271" i="2"/>
  <c r="G1270" i="2"/>
  <c r="G1269" i="2"/>
  <c r="G1268" i="2"/>
  <c r="G1267" i="2"/>
  <c r="G1266" i="2"/>
  <c r="G1265" i="2"/>
  <c r="G1264" i="2"/>
  <c r="G1263" i="2"/>
  <c r="G1262" i="2"/>
  <c r="G1261" i="2"/>
  <c r="G1260" i="2"/>
  <c r="G1259" i="2"/>
  <c r="G1258" i="2"/>
  <c r="G1257" i="2"/>
  <c r="G1256" i="2"/>
  <c r="G1255" i="2"/>
  <c r="G1254" i="2"/>
  <c r="G1253" i="2"/>
  <c r="G1252" i="2"/>
  <c r="G1251" i="2"/>
  <c r="G1250" i="2"/>
  <c r="G1249" i="2"/>
  <c r="G1248" i="2"/>
  <c r="G1247" i="2"/>
  <c r="G1246" i="2"/>
  <c r="G1245" i="2"/>
  <c r="G1244" i="2"/>
  <c r="G1242" i="2"/>
  <c r="G1241" i="2"/>
  <c r="G1240" i="2"/>
  <c r="G1239" i="2"/>
  <c r="G1238" i="2"/>
  <c r="G1237" i="2"/>
  <c r="G1236" i="2"/>
  <c r="G1235" i="2"/>
  <c r="G1234" i="2"/>
  <c r="G1233" i="2"/>
  <c r="G1232" i="2"/>
  <c r="G1231" i="2"/>
  <c r="G1230" i="2"/>
  <c r="G1229" i="2"/>
  <c r="G1228" i="2"/>
  <c r="G1227" i="2"/>
  <c r="G1226" i="2"/>
  <c r="G1225" i="2"/>
  <c r="G1224" i="2"/>
  <c r="G1223" i="2"/>
  <c r="G1222" i="2"/>
  <c r="G1221" i="2"/>
  <c r="G1220" i="2"/>
  <c r="G1219" i="2"/>
  <c r="G1218" i="2"/>
  <c r="G1214" i="2"/>
  <c r="G1213" i="2"/>
  <c r="G1212" i="2"/>
  <c r="G1211" i="2"/>
  <c r="G1210" i="2"/>
  <c r="G1208" i="2"/>
  <c r="G1207" i="2"/>
  <c r="G1206" i="2"/>
  <c r="G1205" i="2"/>
  <c r="G1204" i="2"/>
  <c r="G1203" i="2"/>
  <c r="G1202" i="2"/>
  <c r="G1201" i="2"/>
  <c r="G1200" i="2"/>
  <c r="G1199" i="2"/>
  <c r="G1198" i="2"/>
  <c r="G1197" i="2"/>
  <c r="G1196" i="2"/>
  <c r="G1195" i="2"/>
  <c r="G1194" i="2"/>
  <c r="G1193" i="2"/>
  <c r="G1192" i="2"/>
  <c r="G1190" i="2"/>
  <c r="G1189" i="2"/>
  <c r="G1188" i="2"/>
  <c r="G1187" i="2"/>
  <c r="G1186" i="2"/>
  <c r="G1185" i="2"/>
  <c r="G1184" i="2"/>
  <c r="G1183" i="2"/>
  <c r="G1182" i="2"/>
  <c r="G1181" i="2"/>
  <c r="G1180" i="2"/>
  <c r="G1179" i="2"/>
  <c r="G1178" i="2"/>
  <c r="G1177" i="2"/>
  <c r="G1176" i="2"/>
  <c r="G1175" i="2"/>
  <c r="G1174" i="2"/>
  <c r="G1172" i="2"/>
  <c r="G1171" i="2"/>
  <c r="G1170" i="2"/>
  <c r="G1169" i="2"/>
  <c r="G1168" i="2"/>
  <c r="G1167" i="2"/>
  <c r="G1166" i="2"/>
  <c r="G1165" i="2"/>
  <c r="G1164" i="2"/>
  <c r="G1163" i="2"/>
  <c r="G1162" i="2"/>
  <c r="G1161" i="2"/>
  <c r="G1160" i="2"/>
  <c r="G1159" i="2"/>
  <c r="G1158" i="2"/>
  <c r="G1157" i="2"/>
  <c r="G1156" i="2"/>
  <c r="G1155" i="2"/>
  <c r="G1154" i="2"/>
  <c r="G1153" i="2"/>
  <c r="G1152" i="2"/>
  <c r="G1151" i="2"/>
  <c r="G1150" i="2"/>
  <c r="G1149" i="2"/>
  <c r="G1148" i="2"/>
  <c r="G1147" i="2"/>
  <c r="G1146" i="2"/>
  <c r="G1145" i="2"/>
  <c r="G1144" i="2"/>
  <c r="G1143" i="2"/>
  <c r="G1139" i="2"/>
  <c r="G1138" i="2"/>
  <c r="G1137" i="2"/>
  <c r="G1136" i="2"/>
  <c r="G1135" i="2"/>
  <c r="G1134" i="2"/>
  <c r="G1133" i="2"/>
  <c r="G1132" i="2"/>
  <c r="G1131" i="2"/>
  <c r="G1130" i="2"/>
  <c r="G1129" i="2"/>
  <c r="G1128" i="2"/>
  <c r="G1127" i="2"/>
  <c r="G1126" i="2"/>
  <c r="G1123" i="2"/>
  <c r="G1122" i="2"/>
  <c r="G1120" i="2"/>
  <c r="G1119" i="2"/>
  <c r="G1118" i="2"/>
  <c r="G1116" i="2"/>
  <c r="G1115" i="2"/>
  <c r="G1114" i="2"/>
  <c r="G1113" i="2"/>
  <c r="G1112" i="2"/>
  <c r="G1111" i="2"/>
  <c r="G1109" i="2"/>
  <c r="G1106" i="2"/>
  <c r="G1105" i="2"/>
  <c r="G1104" i="2"/>
  <c r="G1103" i="2"/>
  <c r="G1102" i="2"/>
  <c r="G1101" i="2"/>
  <c r="G1099" i="2"/>
  <c r="G1098" i="2"/>
  <c r="G1097" i="2"/>
  <c r="G1096" i="2"/>
  <c r="G1095" i="2"/>
  <c r="G1094" i="2"/>
  <c r="G1093" i="2"/>
  <c r="G1091" i="2"/>
  <c r="G1090" i="2"/>
  <c r="G1089" i="2"/>
  <c r="G1087" i="2"/>
  <c r="G1086" i="2"/>
  <c r="G1085" i="2"/>
  <c r="G1084" i="2"/>
  <c r="G1083" i="2"/>
  <c r="G1082" i="2"/>
  <c r="G1081" i="2"/>
  <c r="G1080" i="2"/>
  <c r="G1079" i="2"/>
  <c r="G1078" i="2"/>
  <c r="G1077" i="2"/>
  <c r="G1076" i="2"/>
  <c r="G1073" i="2"/>
  <c r="G1072" i="2"/>
  <c r="G1071" i="2"/>
  <c r="G1070" i="2"/>
  <c r="G1068" i="2"/>
  <c r="G1067" i="2"/>
  <c r="G1065" i="2"/>
  <c r="G1064" i="2"/>
  <c r="G1063" i="2"/>
  <c r="G1062" i="2"/>
  <c r="G1060" i="2"/>
  <c r="G1059" i="2"/>
  <c r="G1058" i="2"/>
  <c r="G1056" i="2"/>
  <c r="G1055" i="2"/>
  <c r="G1054" i="2"/>
  <c r="G1053" i="2"/>
  <c r="G1052" i="2"/>
  <c r="G1051" i="2"/>
  <c r="G1048" i="2"/>
  <c r="G1047" i="2"/>
  <c r="G1046" i="2"/>
  <c r="G1045" i="2"/>
  <c r="G1044" i="2"/>
  <c r="G1043" i="2"/>
  <c r="G1041" i="2"/>
  <c r="G1040" i="2"/>
  <c r="G1039" i="2"/>
  <c r="G1038" i="2"/>
  <c r="G1037" i="2"/>
  <c r="G1035" i="2"/>
  <c r="G1034" i="2"/>
  <c r="G1033" i="2"/>
  <c r="G1032" i="2"/>
  <c r="G1031" i="2"/>
  <c r="G1030" i="2"/>
  <c r="G1029" i="2"/>
  <c r="G1028" i="2"/>
  <c r="G1027" i="2"/>
  <c r="G1026" i="2"/>
  <c r="G1025" i="2"/>
  <c r="G1024" i="2"/>
  <c r="G1023" i="2"/>
  <c r="G1022" i="2"/>
  <c r="G1021" i="2"/>
  <c r="G1016" i="2"/>
  <c r="G1015" i="2"/>
  <c r="G1014" i="2"/>
  <c r="G1013" i="2"/>
  <c r="G1012" i="2"/>
  <c r="G1011" i="2"/>
  <c r="G1010" i="2"/>
  <c r="G1009" i="2"/>
  <c r="G1008" i="2"/>
  <c r="G1007" i="2"/>
  <c r="G1006" i="2"/>
  <c r="G1005" i="2"/>
  <c r="G1004" i="2"/>
  <c r="G1003" i="2"/>
  <c r="G1002" i="2"/>
  <c r="G1001" i="2"/>
  <c r="G1000" i="2"/>
  <c r="G999" i="2"/>
  <c r="G998" i="2"/>
  <c r="G997" i="2"/>
  <c r="G993" i="2"/>
  <c r="G992" i="2"/>
  <c r="G991" i="2"/>
  <c r="G990" i="2"/>
  <c r="G989" i="2"/>
  <c r="G988" i="2"/>
  <c r="G987" i="2"/>
  <c r="G986" i="2"/>
  <c r="G985" i="2"/>
  <c r="G984" i="2"/>
  <c r="G983" i="2"/>
  <c r="G982" i="2"/>
  <c r="G981" i="2"/>
  <c r="G980" i="2"/>
  <c r="G979" i="2"/>
  <c r="G978" i="2"/>
  <c r="G977" i="2"/>
  <c r="G976" i="2"/>
  <c r="G975" i="2"/>
  <c r="G974" i="2"/>
  <c r="G972" i="2"/>
  <c r="G970" i="2"/>
  <c r="G968" i="2"/>
  <c r="G967" i="2"/>
  <c r="G966" i="2"/>
  <c r="G965" i="2"/>
  <c r="G964" i="2"/>
  <c r="G963" i="2"/>
  <c r="G961" i="2"/>
  <c r="G960" i="2"/>
  <c r="G959" i="2"/>
  <c r="G958" i="2"/>
  <c r="G954" i="2"/>
  <c r="G953" i="2"/>
  <c r="G951" i="2"/>
  <c r="G950" i="2"/>
  <c r="G949" i="2"/>
  <c r="G948" i="2"/>
  <c r="G947" i="2"/>
  <c r="G946" i="2"/>
  <c r="G945" i="2"/>
  <c r="G944" i="2"/>
  <c r="G943" i="2"/>
  <c r="G942" i="2"/>
  <c r="G941" i="2"/>
  <c r="G940" i="2"/>
  <c r="G939" i="2"/>
  <c r="G938" i="2"/>
  <c r="G937" i="2"/>
  <c r="G936" i="2"/>
  <c r="G934" i="2"/>
  <c r="G933" i="2"/>
  <c r="G932" i="2"/>
  <c r="G931" i="2"/>
  <c r="G929" i="2"/>
  <c r="G928" i="2"/>
  <c r="G927" i="2"/>
  <c r="G926" i="2"/>
  <c r="G925" i="2"/>
  <c r="G921" i="2"/>
  <c r="G920" i="2"/>
  <c r="G919" i="2"/>
  <c r="G918" i="2"/>
  <c r="G916" i="2"/>
  <c r="G915" i="2"/>
  <c r="G914" i="2"/>
  <c r="G913" i="2"/>
  <c r="G911" i="2"/>
  <c r="G910" i="2"/>
  <c r="G909" i="2"/>
  <c r="G908" i="2"/>
  <c r="G907" i="2"/>
  <c r="G906" i="2"/>
  <c r="G905" i="2"/>
  <c r="G901" i="2"/>
  <c r="G900" i="2"/>
  <c r="G899" i="2"/>
  <c r="G898" i="2"/>
  <c r="G896" i="2"/>
  <c r="G895" i="2"/>
  <c r="G894" i="2"/>
  <c r="G893" i="2"/>
  <c r="G891" i="2"/>
  <c r="G890" i="2"/>
  <c r="G889" i="2"/>
  <c r="G888" i="2"/>
  <c r="G886" i="2"/>
  <c r="G885" i="2"/>
  <c r="G884" i="2"/>
  <c r="G883" i="2"/>
  <c r="G882" i="2"/>
  <c r="G881" i="2"/>
  <c r="G880" i="2"/>
  <c r="G876" i="2"/>
  <c r="G873" i="2"/>
  <c r="G872" i="2"/>
  <c r="G871" i="2"/>
  <c r="G869" i="2"/>
  <c r="G864" i="2"/>
  <c r="G863" i="2"/>
  <c r="G862" i="2"/>
  <c r="G861" i="2"/>
  <c r="G860" i="2"/>
  <c r="G859" i="2"/>
  <c r="G858" i="2"/>
  <c r="G857" i="2"/>
  <c r="G855" i="2"/>
  <c r="G854" i="2"/>
  <c r="G853" i="2"/>
  <c r="G852" i="2"/>
  <c r="G851" i="2"/>
  <c r="G850" i="2"/>
  <c r="G848" i="2"/>
  <c r="G847" i="2"/>
  <c r="G846" i="2"/>
  <c r="G845" i="2"/>
  <c r="G844" i="2"/>
  <c r="G843" i="2"/>
  <c r="G842" i="2"/>
  <c r="G841" i="2"/>
  <c r="G839" i="2"/>
  <c r="G838" i="2"/>
  <c r="G837" i="2"/>
  <c r="G836" i="2"/>
  <c r="G835" i="2"/>
  <c r="G834" i="2"/>
  <c r="G833" i="2"/>
  <c r="G829" i="2"/>
  <c r="G830" i="2" s="1"/>
  <c r="G826" i="2"/>
  <c r="G824" i="2"/>
  <c r="G823" i="2"/>
  <c r="G822" i="2"/>
  <c r="G820" i="2"/>
  <c r="G819" i="2"/>
  <c r="G818" i="2"/>
  <c r="G817" i="2"/>
  <c r="G816" i="2"/>
  <c r="G815" i="2"/>
  <c r="G814" i="2"/>
  <c r="G813" i="2"/>
  <c r="G811" i="2"/>
  <c r="G810" i="2"/>
  <c r="G809" i="2"/>
  <c r="G808" i="2"/>
  <c r="G807" i="2"/>
  <c r="G806" i="2"/>
  <c r="G802" i="2"/>
  <c r="G800" i="2"/>
  <c r="G799" i="2"/>
  <c r="G798" i="2"/>
  <c r="G797" i="2"/>
  <c r="G794" i="2"/>
  <c r="G793" i="2"/>
  <c r="G792" i="2"/>
  <c r="G791" i="2"/>
  <c r="G790" i="2"/>
  <c r="G789" i="2"/>
  <c r="G787" i="2"/>
  <c r="G782" i="2"/>
  <c r="G780" i="2"/>
  <c r="G776" i="2"/>
  <c r="G775" i="2"/>
  <c r="G774" i="2"/>
  <c r="G772" i="2"/>
  <c r="G769" i="2"/>
  <c r="G767" i="2"/>
  <c r="G765" i="2"/>
  <c r="G761" i="2"/>
  <c r="G760" i="2"/>
  <c r="G759" i="2"/>
  <c r="G757" i="2"/>
  <c r="G755" i="2"/>
  <c r="G752" i="2"/>
  <c r="G750" i="2"/>
  <c r="G746" i="2"/>
  <c r="G745" i="2"/>
  <c r="G744" i="2"/>
  <c r="G742" i="2"/>
  <c r="G740" i="2"/>
  <c r="G737" i="2"/>
  <c r="G735" i="2"/>
  <c r="G731" i="2"/>
  <c r="G730" i="2"/>
  <c r="G729" i="2"/>
  <c r="G727" i="2"/>
  <c r="G725" i="2"/>
  <c r="G722" i="2"/>
  <c r="G720" i="2"/>
  <c r="G716" i="2"/>
  <c r="G715" i="2"/>
  <c r="G714" i="2"/>
  <c r="G712" i="2"/>
  <c r="G710" i="2"/>
  <c r="G709" i="2"/>
  <c r="G706" i="2"/>
  <c r="G704" i="2"/>
  <c r="G700" i="2"/>
  <c r="G699" i="2"/>
  <c r="G698" i="2"/>
  <c r="G696" i="2"/>
  <c r="G694" i="2"/>
  <c r="G693" i="2"/>
  <c r="G690" i="2"/>
  <c r="G689" i="2"/>
  <c r="G688" i="2"/>
  <c r="G687" i="2"/>
  <c r="G686" i="2"/>
  <c r="G684" i="2"/>
  <c r="G683" i="2"/>
  <c r="G682" i="2"/>
  <c r="G679" i="2"/>
  <c r="G678" i="2"/>
  <c r="G677" i="2"/>
  <c r="G676" i="2"/>
  <c r="G675" i="2"/>
  <c r="G674" i="2"/>
  <c r="G672" i="2"/>
  <c r="G667" i="2"/>
  <c r="G666" i="2"/>
  <c r="G665" i="2"/>
  <c r="G663" i="2"/>
  <c r="G662" i="2"/>
  <c r="G660" i="2"/>
  <c r="G657" i="2"/>
  <c r="G656" i="2"/>
  <c r="G655" i="2"/>
  <c r="G653" i="2"/>
  <c r="G652" i="2"/>
  <c r="G650" i="2"/>
  <c r="G647" i="2"/>
  <c r="G645" i="2"/>
  <c r="G642" i="2"/>
  <c r="G641" i="2"/>
  <c r="G640" i="2"/>
  <c r="G638" i="2"/>
  <c r="G637" i="2"/>
  <c r="G635" i="2"/>
  <c r="G633" i="2"/>
  <c r="G630" i="2"/>
  <c r="G628" i="2"/>
  <c r="G624" i="2"/>
  <c r="G623" i="2"/>
  <c r="G622" i="2"/>
  <c r="G620" i="2"/>
  <c r="G618" i="2"/>
  <c r="G615" i="2"/>
  <c r="G613" i="2"/>
  <c r="G609" i="2"/>
  <c r="G608" i="2"/>
  <c r="G607" i="2"/>
  <c r="G605" i="2"/>
  <c r="G603" i="2"/>
  <c r="G600" i="2"/>
  <c r="G598" i="2"/>
  <c r="G596" i="2"/>
  <c r="G592" i="2"/>
  <c r="G591" i="2"/>
  <c r="G590" i="2"/>
  <c r="G588" i="2"/>
  <c r="G586" i="2"/>
  <c r="G583" i="2"/>
  <c r="G581" i="2"/>
  <c r="G577" i="2"/>
  <c r="G576" i="2"/>
  <c r="G575" i="2"/>
  <c r="G573" i="2"/>
  <c r="G571" i="2"/>
  <c r="G568" i="2"/>
  <c r="G566" i="2"/>
  <c r="G563" i="2"/>
  <c r="G562" i="2"/>
  <c r="G561" i="2"/>
  <c r="G559" i="2"/>
  <c r="G558" i="2"/>
  <c r="G556" i="2"/>
  <c r="G554" i="2"/>
  <c r="G551" i="2"/>
  <c r="G549" i="2"/>
  <c r="G545" i="2"/>
  <c r="G544" i="2"/>
  <c r="G543" i="2"/>
  <c r="G541" i="2"/>
  <c r="G539" i="2"/>
  <c r="G536" i="2"/>
  <c r="G534" i="2"/>
  <c r="G530" i="2"/>
  <c r="G529" i="2"/>
  <c r="G528" i="2"/>
  <c r="G526" i="2"/>
  <c r="G524" i="2"/>
  <c r="G521" i="2"/>
  <c r="G519" i="2"/>
  <c r="G516" i="2"/>
  <c r="G515" i="2"/>
  <c r="G514" i="2"/>
  <c r="G512" i="2"/>
  <c r="G511" i="2"/>
  <c r="G510" i="2"/>
  <c r="G509" i="2"/>
  <c r="G507" i="2"/>
  <c r="G505" i="2"/>
  <c r="G502" i="2"/>
  <c r="G500" i="2"/>
  <c r="G497" i="2"/>
  <c r="G496" i="2"/>
  <c r="G495" i="2"/>
  <c r="G493" i="2"/>
  <c r="G492" i="2"/>
  <c r="G491" i="2"/>
  <c r="G490" i="2"/>
  <c r="G488" i="2"/>
  <c r="G486" i="2"/>
  <c r="G483" i="2"/>
  <c r="G482" i="2"/>
  <c r="G481" i="2"/>
  <c r="G480" i="2"/>
  <c r="G479" i="2"/>
  <c r="G477" i="2"/>
  <c r="G476" i="2"/>
  <c r="G475" i="2"/>
  <c r="G472" i="2"/>
  <c r="G471" i="2"/>
  <c r="G470" i="2"/>
  <c r="G469" i="2"/>
  <c r="G468" i="2"/>
  <c r="G467" i="2"/>
  <c r="G465" i="2"/>
  <c r="G460" i="2"/>
  <c r="G459" i="2"/>
  <c r="G458" i="2"/>
  <c r="G456" i="2"/>
  <c r="G455" i="2"/>
  <c r="G454" i="2"/>
  <c r="G452" i="2"/>
  <c r="G451" i="2"/>
  <c r="G450" i="2"/>
  <c r="G449" i="2"/>
  <c r="G447" i="2"/>
  <c r="G444" i="2"/>
  <c r="G442" i="2"/>
  <c r="G439" i="2"/>
  <c r="G438" i="2"/>
  <c r="G437" i="2"/>
  <c r="G435" i="2"/>
  <c r="G434" i="2"/>
  <c r="G432" i="2"/>
  <c r="G430" i="2"/>
  <c r="G427" i="2"/>
  <c r="G425" i="2"/>
  <c r="G422" i="2"/>
  <c r="G421" i="2"/>
  <c r="G420" i="2"/>
  <c r="G418" i="2"/>
  <c r="G417" i="2"/>
  <c r="G415" i="2"/>
  <c r="G413" i="2"/>
  <c r="G410" i="2"/>
  <c r="G409" i="2"/>
  <c r="G408" i="2"/>
  <c r="G406" i="2"/>
  <c r="G405" i="2"/>
  <c r="G404" i="2"/>
  <c r="G402" i="2"/>
  <c r="G400" i="2"/>
  <c r="G397" i="2"/>
  <c r="G395" i="2"/>
  <c r="G391" i="2"/>
  <c r="G390" i="2"/>
  <c r="G389" i="2"/>
  <c r="G387" i="2"/>
  <c r="G385" i="2"/>
  <c r="G384" i="2"/>
  <c r="G381" i="2"/>
  <c r="G379" i="2"/>
  <c r="G376" i="2"/>
  <c r="G375" i="2"/>
  <c r="G374" i="2"/>
  <c r="G372" i="2"/>
  <c r="G371" i="2"/>
  <c r="G369" i="2"/>
  <c r="G367" i="2"/>
  <c r="G366" i="2"/>
  <c r="G361" i="2"/>
  <c r="G360" i="2"/>
  <c r="G359" i="2"/>
  <c r="G351" i="2"/>
  <c r="G349" i="2"/>
  <c r="G348" i="2"/>
  <c r="G347" i="2"/>
  <c r="G346" i="2"/>
  <c r="G356" i="2"/>
  <c r="G355" i="2"/>
  <c r="G354" i="2"/>
  <c r="G342" i="2"/>
  <c r="G341" i="2"/>
  <c r="G339" i="2"/>
  <c r="G338" i="2"/>
  <c r="G337" i="2"/>
  <c r="G335" i="2"/>
  <c r="G334" i="2"/>
  <c r="G332" i="2"/>
  <c r="G331" i="2"/>
  <c r="G330" i="2"/>
  <c r="G329" i="2"/>
  <c r="G328" i="2"/>
  <c r="G222" i="2"/>
  <c r="G220" i="2"/>
  <c r="G216" i="2"/>
  <c r="G215" i="2"/>
  <c r="G211" i="2"/>
  <c r="G210" i="2"/>
  <c r="G209" i="2"/>
  <c r="G208" i="2"/>
  <c r="G207" i="2"/>
  <c r="G206" i="2"/>
  <c r="G205" i="2"/>
  <c r="G204" i="2"/>
  <c r="G203" i="2"/>
  <c r="G202" i="2"/>
  <c r="G201" i="2"/>
  <c r="G200" i="2"/>
  <c r="G199" i="2"/>
  <c r="G198" i="2"/>
  <c r="G197" i="2"/>
  <c r="G196" i="2"/>
  <c r="G195" i="2"/>
  <c r="G194" i="2"/>
  <c r="G193" i="2"/>
  <c r="G192" i="2"/>
  <c r="G190" i="2"/>
  <c r="G188" i="2"/>
  <c r="G186" i="2"/>
  <c r="G185" i="2"/>
  <c r="G184" i="2"/>
  <c r="G183" i="2"/>
  <c r="G182" i="2"/>
  <c r="G181" i="2"/>
  <c r="G179" i="2"/>
  <c r="G178" i="2"/>
  <c r="G177" i="2"/>
  <c r="G176" i="2"/>
  <c r="G172" i="2"/>
  <c r="G171" i="2"/>
  <c r="G170" i="2"/>
  <c r="G169" i="2"/>
  <c r="G168" i="2"/>
  <c r="G165" i="2"/>
  <c r="G164" i="2"/>
  <c r="G163" i="2"/>
  <c r="G160" i="2"/>
  <c r="G159" i="2"/>
  <c r="G158" i="2"/>
  <c r="G157" i="2"/>
  <c r="G156" i="2"/>
  <c r="G155" i="2"/>
  <c r="G154" i="2"/>
  <c r="G153" i="2"/>
  <c r="G152" i="2"/>
  <c r="G151" i="2"/>
  <c r="G150" i="2"/>
  <c r="G149" i="2"/>
  <c r="G148" i="2"/>
  <c r="G147" i="2"/>
  <c r="G146" i="2"/>
  <c r="G145" i="2"/>
  <c r="G142" i="2"/>
  <c r="G141" i="2"/>
  <c r="G140" i="2"/>
  <c r="G139" i="2"/>
  <c r="G138" i="2"/>
  <c r="G137" i="2"/>
  <c r="G136" i="2"/>
  <c r="G135" i="2"/>
  <c r="G134" i="2"/>
  <c r="G133" i="2"/>
  <c r="G132" i="2"/>
  <c r="G131" i="2"/>
  <c r="G130" i="2"/>
  <c r="G129" i="2"/>
  <c r="G128" i="2"/>
  <c r="G127" i="2"/>
  <c r="G124" i="2"/>
  <c r="G123" i="2"/>
  <c r="G121" i="2"/>
  <c r="G120" i="2"/>
  <c r="G119" i="2"/>
  <c r="G118" i="2"/>
  <c r="G114" i="2"/>
  <c r="G113" i="2"/>
  <c r="G112" i="2"/>
  <c r="G111" i="2"/>
  <c r="G110" i="2"/>
  <c r="G109" i="2"/>
  <c r="G69" i="2"/>
  <c r="G68" i="2"/>
  <c r="G64" i="2"/>
  <c r="G63" i="2"/>
  <c r="G54" i="2"/>
  <c r="G45" i="2"/>
  <c r="G44" i="2"/>
  <c r="G43" i="2"/>
  <c r="G42" i="2"/>
  <c r="G41" i="2"/>
  <c r="G39" i="2"/>
  <c r="G38" i="2"/>
  <c r="G37" i="2"/>
  <c r="G36" i="2"/>
  <c r="G35" i="2"/>
  <c r="G32" i="2"/>
  <c r="G31" i="2"/>
  <c r="G30" i="2"/>
  <c r="G29" i="2"/>
  <c r="G28" i="2"/>
  <c r="G27" i="2"/>
  <c r="G26" i="2"/>
  <c r="G25" i="2"/>
  <c r="G24" i="2"/>
  <c r="G23" i="2"/>
  <c r="G19" i="2"/>
  <c r="G18" i="2"/>
  <c r="G17" i="2"/>
  <c r="G16" i="2"/>
  <c r="G15" i="2"/>
  <c r="G33" i="2" l="1"/>
  <c r="G51" i="2"/>
  <c r="G21" i="2"/>
  <c r="G70" i="2"/>
  <c r="G225" i="2"/>
  <c r="G1292" i="2"/>
  <c r="G1215" i="2"/>
  <c r="G212" i="2"/>
  <c r="G1124" i="2"/>
  <c r="G994" i="2"/>
  <c r="G865" i="2"/>
  <c r="G955" i="2"/>
  <c r="G352" i="2"/>
  <c r="G461" i="2"/>
  <c r="G803" i="2"/>
  <c r="G827" i="2"/>
  <c r="G877" i="2"/>
  <c r="G922" i="2"/>
  <c r="G1017" i="2"/>
  <c r="G668" i="2"/>
  <c r="G1140" i="2"/>
  <c r="G343" i="2"/>
  <c r="G1293" i="2" s="1"/>
  <c r="G1301" i="2" s="1"/>
  <c r="G357" i="2"/>
  <c r="G362" i="2"/>
  <c r="G783" i="2"/>
  <c r="G902" i="2"/>
  <c r="G73" i="2"/>
  <c r="G75" i="2" s="1"/>
  <c r="G56" i="2" l="1"/>
  <c r="G60" i="2"/>
  <c r="G55" i="2"/>
  <c r="G173" i="2" l="1"/>
  <c r="G161" i="2"/>
  <c r="G166" i="2"/>
  <c r="G143" i="2"/>
  <c r="G125" i="2"/>
  <c r="G1305" i="2" l="1"/>
  <c r="G1306" i="2" l="1"/>
  <c r="G1307" i="2" s="1"/>
  <c r="G115" i="2" l="1"/>
  <c r="G324" i="2" s="1"/>
  <c r="G1302" i="2" l="1"/>
  <c r="G1303" i="2" s="1"/>
  <c r="G1309" i="2" s="1"/>
</calcChain>
</file>

<file path=xl/sharedStrings.xml><?xml version="1.0" encoding="utf-8"?>
<sst xmlns="http://schemas.openxmlformats.org/spreadsheetml/2006/main" count="4635" uniqueCount="2487">
  <si>
    <t>OBRA :</t>
  </si>
  <si>
    <t>LOCAL :</t>
  </si>
  <si>
    <t>DESCRIÇÃO</t>
  </si>
  <si>
    <t>UNIDADE</t>
  </si>
  <si>
    <t>QUANT.</t>
  </si>
  <si>
    <t>PREÇO(R$)</t>
  </si>
  <si>
    <t>PREÇO TOTAL (R$)</t>
  </si>
  <si>
    <t>ADMINISTRAÇÃO LOCAL DA OBRA</t>
  </si>
  <si>
    <t>SUBTOTAL (Etapa):</t>
  </si>
  <si>
    <t>FORNECIMENTO DE MATERIAIS</t>
  </si>
  <si>
    <t>ÁGUA MINERAL</t>
  </si>
  <si>
    <t>MÊS</t>
  </si>
  <si>
    <t>KIT MEDICAMENTOS</t>
  </si>
  <si>
    <t>CJ</t>
  </si>
  <si>
    <t>MATERIAL DE LIMPEZA</t>
  </si>
  <si>
    <t>UN</t>
  </si>
  <si>
    <t>MATERIAL DE ESCRITÓRIO</t>
  </si>
  <si>
    <t>M2</t>
  </si>
  <si>
    <t>CONSUMO DE TELEFONIA</t>
  </si>
  <si>
    <t>VIGIA NOTURNO COM LEIS SOCIAIS ( 02 PROFISSIONAIS ) EM REGIME 12/36HORAS</t>
  </si>
  <si>
    <t>ELABORAÇÃO DE PCMAT INTEGRADO AO LTCAT CORRESPONDENTE AO GHE DA OBRA (EM ATENDIMENTO À NR 18 E ÀS INSTRUÇÕES NORMATIVAS DO INSS) E ELABORAÇÃO DE PCMSO (EM ATENDIMENTO À NR 07)</t>
  </si>
  <si>
    <t>PAVIMENTAÇÃO</t>
  </si>
  <si>
    <t>TAXAS: LS HORA= 89,83%</t>
  </si>
  <si>
    <t>TAXA L S MÊS = 50,22%</t>
  </si>
  <si>
    <t xml:space="preserve">CAMPUS RECIFE </t>
  </si>
  <si>
    <t>ITEM</t>
  </si>
  <si>
    <t>UNIVERSIDADE FEDERAL DE PERNAMBUCO</t>
  </si>
  <si>
    <t>SUPERINTENDÊNCIA DE INFRAESTRUTURA</t>
  </si>
  <si>
    <t>DIRETORIA DE PLANOS E PROJETOS</t>
  </si>
  <si>
    <t>COMP. UFPE</t>
  </si>
  <si>
    <t>ART DE EXECUÇÃO DA OBRA</t>
  </si>
  <si>
    <t>ART DE PROJETO DE ANDAIMES FACHADEIROS</t>
  </si>
  <si>
    <t>ART DE PROJETO DE LINHAS DE VIDA</t>
  </si>
  <si>
    <t>ART DE PROJETO DE INSTALAÇÕES ELÉTRICAS DO CANTEIRO</t>
  </si>
  <si>
    <t>PROJETO DE ANDAIMES FACHADEIROS</t>
  </si>
  <si>
    <t>PROJETO DE INSTALAÇÕES ELÉTRICAS DO CANTEIRO</t>
  </si>
  <si>
    <t>PROJETO DE LINHAS DE VIDA</t>
  </si>
  <si>
    <t>PLOTAGEM DE CONJUNTO DO PROJETO EXECUTIVO</t>
  </si>
  <si>
    <t>SERVIÇOS INICIAIS</t>
  </si>
  <si>
    <t>CONJUNTO DE MOBILIÁRIO PARA ESCRITÓRIO (01 BIRÔ, 01 MESA REUNIÃO, 06 CADEIRAS E 01 AR CONDICIONADO TIPO JANELA CAPACIDADE 9000 BTU'S )</t>
  </si>
  <si>
    <t>CONJUNTO DE MOBILIÁRIO PARA REFEITÓRIO ( 04 MESAS E 35 CADEIRAS )</t>
  </si>
  <si>
    <t>CONJUNTO DE MOBILIÁRIO PARA ALMOXARIFADO ( 01 BIRÔ E 3 CADEIRAS )</t>
  </si>
  <si>
    <t>ALMOXARIFE COM ENCARGOS COMPLEMENTARES</t>
  </si>
  <si>
    <t xml:space="preserve">ENGENHEIRO ELETRICISTA COM ENCARGOS COMPLEMENTARES </t>
  </si>
  <si>
    <t>MESTRE DE OBRA / ENCARREGADO - COM ENCARGOS COMPLEMENTARES E DEDICAÇÃO EXCLUSIVA</t>
  </si>
  <si>
    <t xml:space="preserve">TOTAL GERAL SERVIÇOS: </t>
  </si>
  <si>
    <t>BDI ( 27,64 % )</t>
  </si>
  <si>
    <t>TOTAL 1</t>
  </si>
  <si>
    <t>BDI ( 22,77 % )</t>
  </si>
  <si>
    <t>TOTAL 2</t>
  </si>
  <si>
    <t>TOTAL 1+2</t>
  </si>
  <si>
    <t>PLACA DE OBRA EM CHAPA DE AÇO GALVANIZADO</t>
  </si>
  <si>
    <t>CREA PE</t>
  </si>
  <si>
    <t xml:space="preserve">REFORMA , RECUPERAÇÃO E COMPLEMENTAÇÃO DO CENTRO DE CONVENÇÕES E DO CONJUNTO </t>
  </si>
  <si>
    <t>CÓDIGO SINAPI JULHO  2017</t>
  </si>
  <si>
    <t xml:space="preserve">CANTEIRO DE OBRAS (INSTALAÇÃO, MANUTENÇÃO E OPERAÇÃO)  </t>
  </si>
  <si>
    <t xml:space="preserve">INSTALAÇÃO DE CANTEIRO DE OBRAS  </t>
  </si>
  <si>
    <t xml:space="preserve">      </t>
  </si>
  <si>
    <t>73859/2</t>
  </si>
  <si>
    <t xml:space="preserve">CAPINA E LIMPEZA MANUAL DE TERRENO  </t>
  </si>
  <si>
    <t xml:space="preserve">M2    </t>
  </si>
  <si>
    <t xml:space="preserve">ENTRADA PROVISÓRIA DE ENERGIA ELÉTRICA AÉREA TRIFÁSICA 40A EM POSTE MADEIRA  </t>
  </si>
  <si>
    <t>Composição 9052</t>
  </si>
  <si>
    <t xml:space="preserve">LIGAÇÃO PREDIAL DE ÁGUA EM MURETA DE CONCRETO, PROVISÓRIA OU DEFINITIVA, COM FORNECIMENTO DE MATERIAL, INCLUSIVE MURETA E HIDRÔMETRO, REDE DN 50MM  </t>
  </si>
  <si>
    <t/>
  </si>
  <si>
    <t xml:space="preserve">SERVIÇOS DE TERRAPLENAGEM  </t>
  </si>
  <si>
    <t xml:space="preserve">LIMPEZA E REGULARIZAÇÃO DO TERRENO  </t>
  </si>
  <si>
    <t>Composição 9035</t>
  </si>
  <si>
    <t>Composição 9036</t>
  </si>
  <si>
    <t xml:space="preserve">COMPACTAÇÃO DE ATERRO A 95% PROCTOR NORMAL  </t>
  </si>
  <si>
    <t xml:space="preserve">COMPACTAÇÃO DE ATERRO A 100% PROCTOR NORMAL  </t>
  </si>
  <si>
    <t>Composição 7002</t>
  </si>
  <si>
    <t xml:space="preserve">COMPACTAÇÃO DE ATERRO A 90% DO PROCTOR NORMAL (BOTA-FORA)  </t>
  </si>
  <si>
    <t xml:space="preserve">RUAS E ESTACIONAMENTO  </t>
  </si>
  <si>
    <t xml:space="preserve">REGULARIZAÇÃO DO SUBLEITO  </t>
  </si>
  <si>
    <t>Composição 9041</t>
  </si>
  <si>
    <t>Composição 9025</t>
  </si>
  <si>
    <t>Composição 9043</t>
  </si>
  <si>
    <t xml:space="preserve">EXECUÇÃO DE VIA EM PISO INTERTRAVADO, COM BLOCO RETANGULAR DE 20 X 10 CM, ESPESSURA 10 CM  </t>
  </si>
  <si>
    <t xml:space="preserve">CALÇADAS  </t>
  </si>
  <si>
    <t>Composição 9047</t>
  </si>
  <si>
    <t xml:space="preserve">DRENAGEM  </t>
  </si>
  <si>
    <t xml:space="preserve">ESCAVAÇÃO MECANIZADA DE VALA COM PROFUNDIDADE ATÉ 1,5 M COM RETROESCAVADEIRA, LARGURA MENOR QUE 0,8 M, EM SOLO DE 1A CATEGORIA, LOCAISCOM BAIXO NÍVEL DE INTERFERÊNCIA.  </t>
  </si>
  <si>
    <t xml:space="preserve">ESCAVAÇÃO MANUAL DE VALAS EM MATERIAL DE 1A CATEGORIA  </t>
  </si>
  <si>
    <t xml:space="preserve">TUBO DE CONCRETO PARA REDES COLETORAS DE ESGOTO SANITÁRIO, DIÂMETRO DE 400 MM, JUNTA ELÁSTICA, INSTALADO EM LOCAL COM BAIXO NÍVEL DE INTERFERÊNCIAS - FORNECIMENTO E ASSENTAMENTO  </t>
  </si>
  <si>
    <t xml:space="preserve">TUBO DE CONCRETO PARA REDES COLETORAS DE ESGOTO SANITÁRIO, DIÂMETRO DE 600 MM, JUNTA ELÁSTICA, INSTALADO EM LOCAL COM BAIXO NÍVEL DE INTERFERÊNCIAS - FORNECIMENTO E ASSENTAMENTO  </t>
  </si>
  <si>
    <t xml:space="preserve">TUBO DE CONCRETO PARA REDES COLETORAS DE ÁGUAS PLUVIAIS, DIÂMETRO DE 800 MM, JUNTA RÍGIDA, INSTALADO EM LOCAL COM BAIXO NÍVEL DE INTERFERÊNCIAS - FORNECIMENTO E ASSENTAMENTO  </t>
  </si>
  <si>
    <t>Composição 8003</t>
  </si>
  <si>
    <t xml:space="preserve">BOCA DE LOBO SIMPLES COM GRELHA DE CONCRETO - BLSG 02  </t>
  </si>
  <si>
    <t>Composição 8004</t>
  </si>
  <si>
    <t xml:space="preserve">BOCA DE LOBO COMBINADA COM GRELHA DE CONCRETO - BLC 02  </t>
  </si>
  <si>
    <t>Composição 8005</t>
  </si>
  <si>
    <t xml:space="preserve">CAIXA COLETORA DE SARJETA CCS-01  </t>
  </si>
  <si>
    <t>Composição 8006</t>
  </si>
  <si>
    <t xml:space="preserve">POÇO DE VISITA - PVI 03  </t>
  </si>
  <si>
    <t>Composição 8007</t>
  </si>
  <si>
    <t xml:space="preserve">REATERRO E COMPACTAÇÃO P/ BUEIRO  </t>
  </si>
  <si>
    <t>Composição 9044</t>
  </si>
  <si>
    <t xml:space="preserve">DEMOLIÇÃO DE DISPOSITIVOS DE CONCRETO SIMPLES  </t>
  </si>
  <si>
    <t>Composição 8009</t>
  </si>
  <si>
    <t xml:space="preserve">DESCIDA D'ÁGUA TIPO RÁPIDO - CALHA DE CONCRETO - DAR 01  </t>
  </si>
  <si>
    <t>Composição 9046</t>
  </si>
  <si>
    <t xml:space="preserve">TUBO CONCRETO SIMPLES DN 300 MM PARA DRENAGEM - FORNECIMENTO E INSTALAÇÃO INCLUSIVE ESCAVACAO MANUAL 1M3/M  </t>
  </si>
  <si>
    <t>Composição 8010</t>
  </si>
  <si>
    <t xml:space="preserve">ENTRADA PARA DESCIDA D'ÁGUA - EDA 01  </t>
  </si>
  <si>
    <t>Composição 8011</t>
  </si>
  <si>
    <t xml:space="preserve">SARJETA TRAPEZOIDAL DE CONCRETO - SZC 01  </t>
  </si>
  <si>
    <t>Composição 8012</t>
  </si>
  <si>
    <t xml:space="preserve">DRENO LONGITUDINAL PROFUNDO PARA CORTE EM SOLO - DPS 07  </t>
  </si>
  <si>
    <t>ESTACIONAMENTO</t>
  </si>
  <si>
    <t xml:space="preserve">ILUMINAÇÃO  </t>
  </si>
  <si>
    <t xml:space="preserve">M     </t>
  </si>
  <si>
    <t>73798/1</t>
  </si>
  <si>
    <t xml:space="preserve">ELETRODUTO PEAD FLEXÍVEL 2"  </t>
  </si>
  <si>
    <t>Composição 9026</t>
  </si>
  <si>
    <t xml:space="preserve">ELETRODUTO PEAD FLEXÍVEL 4"  </t>
  </si>
  <si>
    <t xml:space="preserve">RELÉ FOTOELÉTRICO BIVOLT  </t>
  </si>
  <si>
    <t xml:space="preserve">HASTE DE ATERRAMENTO COBREADA - ALTA CAMADA, H=2400MM X Ø5/8'', REF.: TEL-5814  </t>
  </si>
  <si>
    <t>Composição 9024</t>
  </si>
  <si>
    <t>Composição 9022</t>
  </si>
  <si>
    <t xml:space="preserve">CAIXA EM ALVENARIA 40X40X60CM, COM TAMPA EM CONCRETO ARMADO  </t>
  </si>
  <si>
    <t>Composição 9023</t>
  </si>
  <si>
    <t xml:space="preserve">CAIXA EM ALVENARIA 60X60X60CM, COM TAMPA EM CONCRETO ARMADO  </t>
  </si>
  <si>
    <t xml:space="preserve">GUARITA PARA QUADRO DE FORÇA DE ALIMENTAÇÃO DE EVENTOS, PADRÃO ABRIGO DE EXTINTOR DE INCÊNDIO CHESF, REF. DOCUMENTO Nº: 15.791/294, DIMENSÕES 2000X2000X2300MM  </t>
  </si>
  <si>
    <t>Composição 8335</t>
  </si>
  <si>
    <t xml:space="preserve">QF.EVENTOS: QUADRO DE SOBREPOR EM CHAPA DE AÇO, GRAU DE PROTEÇÃO IP54 COM PLACA DE MONTAGEM, 400X400X200MM, BARRAMENTO DE 100A POR FASE COM SUSPENSÃO POR ISOLADORES EPOXI, BARRAMENTO DE NEUTRO 100A, BARRAMENTO DE TERRA. DISJUNTORES MONFÁSICOS: 2X32A, DISJUNTORES TRIFÁSICOS: 2X32A, TOMADA STECK MONOFÁSICA 2X32A 3 PINOS, TOMADA STECK TRIFÁSICA 2X32A 5 PINOS E DISJUNTOR TRIFÁSICO 1X80A ( GERAL )  </t>
  </si>
  <si>
    <t>Composição 8332</t>
  </si>
  <si>
    <t xml:space="preserve">UNIDUT CÔNICO EM ALUMÍNIO, DIÂMETRO 2" , COM TRAVAMENTO DE ELETRODUTO PARAFUSADO  </t>
  </si>
  <si>
    <t>Composição 9006</t>
  </si>
  <si>
    <t xml:space="preserve">ARRUELA EM ALUMÍNIO, DIÂMETRO 2" P/ UNIDUT CÔNICO  </t>
  </si>
  <si>
    <t>Composição 9007</t>
  </si>
  <si>
    <t xml:space="preserve">ELETRODUTO TIPO SEALTUBE DIÂMETRO 2"  </t>
  </si>
  <si>
    <t xml:space="preserve">SUBESTAÇÃO 13.8/0.38/0.22 KV  </t>
  </si>
  <si>
    <t xml:space="preserve">POSTE DE CONCRETO ARMADO, SEÇÃO DUPLO T, 300/10 (KGF/M). REF. INCOL OU SIMILAR.  </t>
  </si>
  <si>
    <t xml:space="preserve">UN    </t>
  </si>
  <si>
    <t>73857/1</t>
  </si>
  <si>
    <t xml:space="preserve">TRANSFORMADOR TRIFÁSICO 75KVA, 13800-380-220V, PARA INSTALAÇÃO AO TEMPO EM POSTE, REFRIGERADO À ÓLEO NATURAL. REF. CEMEC OU SIMILAR.  </t>
  </si>
  <si>
    <t>Composição 9008</t>
  </si>
  <si>
    <t xml:space="preserve">SERVIÇO DE MONTAGEM DE SUBESTAÇÃO, INCLUINDO O FORNECIMENTO DE ACESSÓRIOS  </t>
  </si>
  <si>
    <t xml:space="preserve">LUMINOTÉCNICA  </t>
  </si>
  <si>
    <t>Composição 9030</t>
  </si>
  <si>
    <t>Composição 9031</t>
  </si>
  <si>
    <t>Composição 9032</t>
  </si>
  <si>
    <t>Composição 9033</t>
  </si>
  <si>
    <t>Composição 9034</t>
  </si>
  <si>
    <t xml:space="preserve">INSTALAÇÕES DE COMBATE A INCÊNDIO  </t>
  </si>
  <si>
    <t xml:space="preserve">ALARME  </t>
  </si>
  <si>
    <t>Composição 9303</t>
  </si>
  <si>
    <t>Composição 9304</t>
  </si>
  <si>
    <t>Composição 9305</t>
  </si>
  <si>
    <t>Composição 9306</t>
  </si>
  <si>
    <t xml:space="preserve">EXTINTORES  </t>
  </si>
  <si>
    <t>Composição 9307</t>
  </si>
  <si>
    <t>Composição 9308</t>
  </si>
  <si>
    <t>Composição 9309</t>
  </si>
  <si>
    <t>Composição 9310</t>
  </si>
  <si>
    <t xml:space="preserve">SINALIZAÇÃO  </t>
  </si>
  <si>
    <t>Composição 9302</t>
  </si>
  <si>
    <t xml:space="preserve">ILUMINAÇÃO DE EMERGÊNCIA  </t>
  </si>
  <si>
    <t>Composição 9311</t>
  </si>
  <si>
    <t xml:space="preserve">HIDRANTES  </t>
  </si>
  <si>
    <t>73964/6</t>
  </si>
  <si>
    <t>Composição 9301</t>
  </si>
  <si>
    <t>Composição 9312</t>
  </si>
  <si>
    <t>Composição 9313</t>
  </si>
  <si>
    <t>74169/1</t>
  </si>
  <si>
    <t>Composição 9300</t>
  </si>
  <si>
    <t>Composição 9314</t>
  </si>
  <si>
    <t>Composição 9315</t>
  </si>
  <si>
    <t>Composição 9316</t>
  </si>
  <si>
    <t>Composição 9317</t>
  </si>
  <si>
    <t>Composição 9318</t>
  </si>
  <si>
    <t>Composição 9320</t>
  </si>
  <si>
    <t xml:space="preserve">PAISAGISMO  </t>
  </si>
  <si>
    <t xml:space="preserve">ÁRVORES  </t>
  </si>
  <si>
    <t>Composição 9045</t>
  </si>
  <si>
    <t xml:space="preserve">FORRAÇÃO  </t>
  </si>
  <si>
    <t xml:space="preserve">SOLO  </t>
  </si>
  <si>
    <t>Composição 9319</t>
  </si>
  <si>
    <t>ARQUITETÔNICO  DA CONCHA ACÚSTICA DA UFPE -   (Fase 1 - ESTACIONAMENTO E CONCHA ACÚSTICA)</t>
  </si>
  <si>
    <t xml:space="preserve">DEMOLIÇÃO / REMOÇÃO  </t>
  </si>
  <si>
    <t xml:space="preserve">IGLU  </t>
  </si>
  <si>
    <t xml:space="preserve">DEMOLIÇÃO DE ESTRUTURAS DE CONCRETO ARMADO  </t>
  </si>
  <si>
    <t xml:space="preserve">M3    </t>
  </si>
  <si>
    <t>73899/2</t>
  </si>
  <si>
    <t xml:space="preserve">DEMOLIÇÃO DE ALVENARIA DE TIJOLOS CERÂMICOS FURADOS  </t>
  </si>
  <si>
    <t xml:space="preserve">REMOÇÃO DE BANCADA/DIVISÓRIAS EM GRANITO  </t>
  </si>
  <si>
    <t xml:space="preserve">REMOÇÃO DE VASO SANITÁRIO  </t>
  </si>
  <si>
    <t xml:space="preserve">REMOÇÃO DE DIVISÓRIAS  </t>
  </si>
  <si>
    <t xml:space="preserve">CHAFARIZ EXISTENTE  </t>
  </si>
  <si>
    <t>Composição 8101</t>
  </si>
  <si>
    <t xml:space="preserve">DEMOLIÇÃO DE PISO CERÂMICO  </t>
  </si>
  <si>
    <t xml:space="preserve">CASA DE BOMBA  </t>
  </si>
  <si>
    <t xml:space="preserve">DEMOLIÇÃO DE PISO EM CONCRETO  </t>
  </si>
  <si>
    <t xml:space="preserve">DEMOLIÇÃO DE COBERTURA EM TELHAS  </t>
  </si>
  <si>
    <t xml:space="preserve">ARQUIBANCADA  </t>
  </si>
  <si>
    <t xml:space="preserve">DEMOLIÇÃO DE PISO EM CONCRETO DE 3CM E PRIMEIRA FILA DA ARQUIBANCADA  </t>
  </si>
  <si>
    <t xml:space="preserve">DEMOLIÇÃO DE ALVENARIA DE TIJOLOS CERÂMICOS FURADOS DA PRIMEIRA E ÚLTIMA FILA  </t>
  </si>
  <si>
    <t xml:space="preserve">RECUPERAÇÃO ARQUIBANCADA  </t>
  </si>
  <si>
    <t>73991/3</t>
  </si>
  <si>
    <t xml:space="preserve">PISO CIMENTADO TRACO 1:3 (CIMENTO E AREIA) COM ACABAMENTO LISO ESPESSURA 3CM PREPARO MECANICO ARGAMASSA INCLUSO ADITIVO IMPERMEABILIZANTE  </t>
  </si>
  <si>
    <t xml:space="preserve">ALVENARIA DE EMBASAMENTO EM BLOCO DE CONCRETO  </t>
  </si>
  <si>
    <t>Composição 8113</t>
  </si>
  <si>
    <t xml:space="preserve">FIXAÇÃO DAS CADEIRAS DA ARQUIBANCADA, INCLUSO FURO EM CONCRETO E GROUTE  </t>
  </si>
  <si>
    <t xml:space="preserve">TRATAMENTO ACÚSTICO CONCHA  </t>
  </si>
  <si>
    <t xml:space="preserve">CAMBOTAS EM CONCRETO ARMADO  </t>
  </si>
  <si>
    <t>Composição 8102</t>
  </si>
  <si>
    <t xml:space="preserve">PREPARO DE SUBSTRATO POR ESCARIFICAÇÃO MECÂNICA COM DISCO DE DESBASTE, ATÉ 0,5CM DE PROFUNDIDADE  </t>
  </si>
  <si>
    <t>Composição 8103</t>
  </si>
  <si>
    <t xml:space="preserve">CONCRETO PROJETADO FCK=40MPA, INCLUSIVE LANCAMENTO E ACABAMENTO  </t>
  </si>
  <si>
    <t xml:space="preserve">ARMAÇÃO AÇO CA-50 -FORNECIMENTO/ CORTE (PERDA DE 10%) / DOBRA / COLOCAÇÃO.  </t>
  </si>
  <si>
    <t xml:space="preserve">KG    </t>
  </si>
  <si>
    <t>Composição 8105</t>
  </si>
  <si>
    <t xml:space="preserve">FUROS DE Ø16MM, PARA COLAGEM C/ ARGAMASSA EPÓXI - PROFUNDIDADE DE 20CM  </t>
  </si>
  <si>
    <t xml:space="preserve">COMPLEMENTO DA FACE INTERNA DA CONCHA  </t>
  </si>
  <si>
    <t>Composição 8106</t>
  </si>
  <si>
    <t xml:space="preserve">EMASSAMENTO E PINTURA COM TINTA ACRÍLICA EM DUAS DEMÃOS NA COR GRAFITE  </t>
  </si>
  <si>
    <t xml:space="preserve">CADEIRAS DA ARQUIBANCADA  </t>
  </si>
  <si>
    <t>Composição 8107</t>
  </si>
  <si>
    <t xml:space="preserve">FORNECIMENTO E INSTALAÇÃO DE CADEIRAS TIPO ARQUIBANCADA, COR VINHO  </t>
  </si>
  <si>
    <t>Composição 8108</t>
  </si>
  <si>
    <t xml:space="preserve">FORNECIMENTO E INSTALAÇÃO DE CADEIRAS TIPO ARQUIBANCADA, INDICADO PARA PESSOAS OBESAS - PO, COR VINHO  </t>
  </si>
  <si>
    <t>Composição 8109</t>
  </si>
  <si>
    <t xml:space="preserve">FORNECIMENTO E INSTALAÇÃO DE CADEIRAS TIPO ARQUIBANCADA, INDICADO PARA PESSOAS QUE ACOMPANHAM O CADEIRANTE, COR VINHO  </t>
  </si>
  <si>
    <t xml:space="preserve">SALA DE SOM  </t>
  </si>
  <si>
    <t xml:space="preserve">PAREDES/PAINÉIS  </t>
  </si>
  <si>
    <t xml:space="preserve">PISOS  </t>
  </si>
  <si>
    <t xml:space="preserve">REVESTIMENTOS  </t>
  </si>
  <si>
    <t xml:space="preserve">CHAPISCO APLICADO EM ALVENARIAS E ESTRUTURAS DE CONCRETO INTERNAS, COM COLHER DE PEDREIRO. ARGAMASSA TRAÇO 1:3 COM PREPARO EM BETONEIRA 400 L  </t>
  </si>
  <si>
    <t xml:space="preserve">MASSA ÚNICA, PARA RECEBIMENTO DE PINTURA, EM ARGAMASSA TRAÇO 1:2:8, PREPARO MECÂNICO COM BETONEIRA 400L, APLICADA MANUALMENTE EM FACES INTERNAS DE PAREDES, ESPESSURA DE 20MM, COM EXECUÇÃO DE TALISCAS  </t>
  </si>
  <si>
    <t xml:space="preserve">PINTURAS  </t>
  </si>
  <si>
    <t xml:space="preserve">APLICAÇÃO DE FUNDO SELADOR LÁTEX PVA EM PAREDES, UMA DEMÃO  </t>
  </si>
  <si>
    <t xml:space="preserve">APLICAÇÃO MANUAL DE PINTURA COM TINTA LÁTEX PVA EM PAREDES, DUAS DEMÃOS, COR BRANCO NEVE  </t>
  </si>
  <si>
    <t xml:space="preserve">FORROS  </t>
  </si>
  <si>
    <t xml:space="preserve">SANITÁRIOS  </t>
  </si>
  <si>
    <t xml:space="preserve">DML  </t>
  </si>
  <si>
    <t xml:space="preserve">EMBOÇO, PARA RECEBIMENTO DE CERÂMICA, EM ARGAMASSA TRAÇO 1:2:8, PREPARO MANUAL, APLICADO MANUALMENTE EM FACES INTERNAS DE PAREDES, PARA AMBIENTE COM ÁREA ENTRE 5M2 E 10M2, ESPESSURA DE 20MM, COM EXECUÇÃO DE TALISCAS  </t>
  </si>
  <si>
    <t xml:space="preserve">PINTURAS - TETO  </t>
  </si>
  <si>
    <t xml:space="preserve">APLICAÇÃO DE FUNDO SELADOR LÁTEX PVA EM TETO, UMA DEMÃO  </t>
  </si>
  <si>
    <t xml:space="preserve">APLICAÇÃO MANUAL DE PINTURA COM TINTA LÁTEX ACRÍLICA EM TETO, DUAS DEMÃOS, COR BRANCO NEVE  </t>
  </si>
  <si>
    <t xml:space="preserve">ADMINISTRAÇÃO  </t>
  </si>
  <si>
    <t xml:space="preserve">APLICAÇÃO MANUAL DE PINTURA COM TINTA LÁTEX PVA EM PAREDES, DUAS DEMÃOS, COR BANCO NEVE  </t>
  </si>
  <si>
    <t xml:space="preserve">SALA DE PRODUÇÃO DE MÍDIA  </t>
  </si>
  <si>
    <t xml:space="preserve">CIRCULAÇÃO  </t>
  </si>
  <si>
    <t xml:space="preserve">CHAPISCO APLICADO NO TETO, COM DESEMPENADEIRA DENTADA. ARGAMASSA INDUSTRIALIZADA COM PREPARO EM MISTURADOR 300 KG  </t>
  </si>
  <si>
    <t xml:space="preserve">MASSA ÚNICA, PARA RECEBIMENTO DE PINTURA, EM ARGAMASSA TRAÇO 1:2:8, PREPARO MECÂNICO COM BETONEIRA 400L, APLICADA MANUALMENTE EM TETO, ESPESSURA DE 20MM, COM EXECUÇÃO DE TALISCAS  </t>
  </si>
  <si>
    <t xml:space="preserve">PINTURAS - PAREDES  </t>
  </si>
  <si>
    <t xml:space="preserve">ÁREA DOS CAMARINS / BWC / COPA / DML / DEPÓSITO / ESTAR E HALL  </t>
  </si>
  <si>
    <t xml:space="preserve">INFRAESTRUTURA  </t>
  </si>
  <si>
    <t xml:space="preserve">ESTAQUEAMENTO  </t>
  </si>
  <si>
    <t>Composição 8125</t>
  </si>
  <si>
    <t xml:space="preserve">FORNECIMENTO E CRAVAÇÃO, COM PROVISÃO DE CORTES PARA EMENDAS E ARRASAMENTO DE ESTACAS METÁLICAS EM PERFIL LAMINADO TIPO AÇOMINAS W-200X35,9  </t>
  </si>
  <si>
    <t xml:space="preserve">FUNDAÇÃO - BLOCOS / RADIER  </t>
  </si>
  <si>
    <t>Composição 8123</t>
  </si>
  <si>
    <t>Composição 8124</t>
  </si>
  <si>
    <t xml:space="preserve">FORMA PLANA PARA BLOCOS SOBRE ESTACAS, EM COMPENSADO RESINADO DE 12MM, 03 USOS, INCLUSIVE ESCORAMENTO  </t>
  </si>
  <si>
    <t xml:space="preserve">ESCAVAÇÃO MECANIZADA DE VALA COM PROFUNDIDADE ATÉ 1,5 M, COM ESCAVADEIRA HIDRÁULICA  </t>
  </si>
  <si>
    <t xml:space="preserve">SUPERESTRUTURA  </t>
  </si>
  <si>
    <t xml:space="preserve">PILARES  </t>
  </si>
  <si>
    <t>Composição 8126</t>
  </si>
  <si>
    <t xml:space="preserve">LAJE  </t>
  </si>
  <si>
    <t>Composição 8114</t>
  </si>
  <si>
    <t xml:space="preserve">ESCORAMENTO METÁLICO PARA LAJES E VIGAS, C/ ESCORAS TUBULARES TIPO "A" (H=2,08 A 3,20 M), COM MONTAGEM E DESMONTAGEM  </t>
  </si>
  <si>
    <t>73753/1</t>
  </si>
  <si>
    <t xml:space="preserve">IMPERMEABILIZAÇÃO COM USO DE MANTA ASFÁLTICA ALUMINIZADA PARA LAJE EXTERNA DE CONCRETO  </t>
  </si>
  <si>
    <t xml:space="preserve">CAMARIM 1  </t>
  </si>
  <si>
    <t xml:space="preserve">APLICAÇÃO MANUAL DE PINTURA COM TINTA LÁTEX PVA EM PAREDES, DUAS DEMÃOS  </t>
  </si>
  <si>
    <t xml:space="preserve">CAMARIM 2  </t>
  </si>
  <si>
    <t xml:space="preserve">BWC - CAMARIM 1  </t>
  </si>
  <si>
    <t xml:space="preserve">BWC - CAMARIM 2  </t>
  </si>
  <si>
    <t xml:space="preserve">DEPÓSITO  </t>
  </si>
  <si>
    <t xml:space="preserve">COPA  </t>
  </si>
  <si>
    <t xml:space="preserve">PRATELEIRAS EM CONCRETO  </t>
  </si>
  <si>
    <t>Composição 9060</t>
  </si>
  <si>
    <t xml:space="preserve">BWC - FEMININO  </t>
  </si>
  <si>
    <t xml:space="preserve">BWC - MASCULINO  </t>
  </si>
  <si>
    <t xml:space="preserve">SALA DE ESTAR  </t>
  </si>
  <si>
    <t xml:space="preserve">HALL  </t>
  </si>
  <si>
    <t xml:space="preserve">REVESTIMENTOS - TETO  </t>
  </si>
  <si>
    <t xml:space="preserve">PINTURA - TETO  </t>
  </si>
  <si>
    <t xml:space="preserve">APLICAÇÃO MANUAL DE PINTURA COM TINTA LÁTEX PVA EM PAREDES, DUAS DEMÃOS, COR BRANCO GELO  </t>
  </si>
  <si>
    <t>Composição 8122</t>
  </si>
  <si>
    <t xml:space="preserve">SANITÁRIO - MASCULINO  </t>
  </si>
  <si>
    <t>73909/1</t>
  </si>
  <si>
    <t xml:space="preserve">DIVISORIA EM MADEIRA COMPENSADA RESINADA ESPESSURA 6MM, ESTRUTURADA EM MADEIRA DE LEI 3"X3"  </t>
  </si>
  <si>
    <t xml:space="preserve">SANITÁRIO - FEMININO  </t>
  </si>
  <si>
    <t xml:space="preserve">SANITÁRIO - PNE - MASCULINO  </t>
  </si>
  <si>
    <t xml:space="preserve">SANITÁRIO - PNE - FEMININO  </t>
  </si>
  <si>
    <t xml:space="preserve">COBERTURA DA CONCHA ACÚSTICA  </t>
  </si>
  <si>
    <t>Composição 8307</t>
  </si>
  <si>
    <t xml:space="preserve">FORNECIMENTO E CRAVAÇÃO, COM PROVISÃO DE CORTES PARA EMENDAS E ARRASAMENTO DE ESTACAS METÁLICAS EM PERFIL LAMINADO TIPO AÇOMINAS HP-250X62  </t>
  </si>
  <si>
    <t xml:space="preserve">FUNDAÇÃO - BLOCOS  </t>
  </si>
  <si>
    <t xml:space="preserve">ESCAVAÇÃO MECANIZADA DE VALA COM PROFUNDIDADE ATÉ 3,0 M, COM ESCAVADEIRA HIDRÁULICA  </t>
  </si>
  <si>
    <t xml:space="preserve">PILARES DE CONCRETO ARMADO  </t>
  </si>
  <si>
    <t>Composição 8311</t>
  </si>
  <si>
    <t xml:space="preserve">EXECUCAO DE CIMBRAMENTO PARA ESCORAMENTO DE FORMAS ELEVADAS DE MADEIRA   (LAJES E VIGAS), ACIMA DE 3,30 M DE PE DIREITO, COM MÃO-FRANCESAS METÁLICAS.  </t>
  </si>
  <si>
    <t xml:space="preserve">COBERTA TENSIONADA  </t>
  </si>
  <si>
    <t>Composição 9321</t>
  </si>
  <si>
    <t xml:space="preserve">ESQUADRIAS  </t>
  </si>
  <si>
    <t xml:space="preserve">MADEIRA  </t>
  </si>
  <si>
    <t>Composição 8369</t>
  </si>
  <si>
    <t xml:space="preserve">PM-1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 DIMENSÕES (0,95 X 2,10M)  </t>
  </si>
  <si>
    <t>Composição 8370</t>
  </si>
  <si>
    <t xml:space="preserve">PM-2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 DIMENSÕES (0,85 X 2,10M)  </t>
  </si>
  <si>
    <t>Composição 8371</t>
  </si>
  <si>
    <t xml:space="preserve">PM-3 PORTA DE MADEIRA, COM 02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EM CADA PORTA . DIMENSÕES (1,20 X 2,10M)  </t>
  </si>
  <si>
    <t>Composição 8372</t>
  </si>
  <si>
    <t xml:space="preserve">PM-4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 DIMENSÕES (1,50 X 2,10M)  </t>
  </si>
  <si>
    <t>Composição 8373</t>
  </si>
  <si>
    <t xml:space="preserve">PM-5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CHAPA E ALÇA EM AÇO INOX ESCOVADO, COM MOVIMENTO DE GIRO, FECHADURA EM AÇO INOX ESCOVADO REF: CJ517 INL LAFONTE OU EQUIVALENTE TÉCNICO E 03 DOBRADIÇAS EM LATÃO . DIMENSÕES (0,95 X 2,10M)  </t>
  </si>
  <si>
    <t xml:space="preserve">ALUMÍNIO  </t>
  </si>
  <si>
    <t>Composição 8475</t>
  </si>
  <si>
    <t>Composição 8476</t>
  </si>
  <si>
    <t>Composição 8477</t>
  </si>
  <si>
    <t>Composição 8478</t>
  </si>
  <si>
    <t>Composição 8479</t>
  </si>
  <si>
    <t>Composição 8480</t>
  </si>
  <si>
    <t>Composição 8481</t>
  </si>
  <si>
    <t>Composição 8482</t>
  </si>
  <si>
    <t xml:space="preserve">FERRO  </t>
  </si>
  <si>
    <t>Composição 8472</t>
  </si>
  <si>
    <t>Composição 8473</t>
  </si>
  <si>
    <t>Composição 8474</t>
  </si>
  <si>
    <t xml:space="preserve">VIDRO  </t>
  </si>
  <si>
    <t>Composição 8471</t>
  </si>
  <si>
    <t xml:space="preserve">GUARDA-CORPO E CORRIMÃOS  </t>
  </si>
  <si>
    <t>Composição 8190</t>
  </si>
  <si>
    <t xml:space="preserve">LOUÇAS  </t>
  </si>
  <si>
    <t>Composição 8483</t>
  </si>
  <si>
    <t>Composição 8484</t>
  </si>
  <si>
    <t xml:space="preserve">L2 - CUBA DE SOBREPOR RETANGULAR COM MESA, VALVULA OCULTA, REF: DECA CÓD: L.870.17  OU EQUIVALENTE TÉCNICO  </t>
  </si>
  <si>
    <t xml:space="preserve">L3 - LAVATÓRIO SUSPENSO MASTER DE CANTO COM MESA, REF: CUBAS SUSPENSAS DECA CÓD.: L.76.17 OU EQUIVALENTE TÉCNICO  </t>
  </si>
  <si>
    <t xml:space="preserve">L4 - TANQUE DE LOUÇA BRANCO CAPACIDADE DE 40LITROS, REF: DECA CÓD:TQ.03.17, CT.25.17 (COLUNA PARA TANQUE)  </t>
  </si>
  <si>
    <t>Composição 8487</t>
  </si>
  <si>
    <t>Composição 8488</t>
  </si>
  <si>
    <t xml:space="preserve">L6 - BACIA CONVENCIONAL CONFORTO SEM ABERTURA FRONTAL NA COR BRANCA, REF: VOGUE PLUS CÓD:P.510.17 DECA OU EQUIVALENTE TÉCNICO)  </t>
  </si>
  <si>
    <t>Composição 8489</t>
  </si>
  <si>
    <t xml:space="preserve">METAIS  </t>
  </si>
  <si>
    <t>Composição 8490</t>
  </si>
  <si>
    <t>Composição 8491</t>
  </si>
  <si>
    <t>Composição 8492</t>
  </si>
  <si>
    <t>Composição 8493</t>
  </si>
  <si>
    <t xml:space="preserve">M4 - TORNEIRA DE MESA COM FECHAMENTO AUTOMÁTICO PARA LAVATÓRIO, REF: DECAMATIC ECO 1173.C.CONF OU EQUIVALENTE TÉCNICO  </t>
  </si>
  <si>
    <t>Composição 8494</t>
  </si>
  <si>
    <t xml:space="preserve">M5 - TORNEIRA DE PAREDE TIPO BICA PARA TANQUE COM AREJADOR, REF: STANDARD DECA CÓD: 1154.C39 OU EQUIVALENTE TÉCNICO  </t>
  </si>
  <si>
    <t>Composição 8495</t>
  </si>
  <si>
    <t xml:space="preserve">M6 - DUCHA HIGIÊNICA COM REGISTRO E DERIVAÇÃO FLEX, ACABAMENTO CROMADO, REF:DUCHA HIGIÊNICA UNIVERSAL DECA CÓD: 1983.C.ACT OU EQUIVALENTE TÉCNICO  </t>
  </si>
  <si>
    <t>Composição 8496</t>
  </si>
  <si>
    <t>Composição 8497</t>
  </si>
  <si>
    <t xml:space="preserve">OUTROS  </t>
  </si>
  <si>
    <t>Composição 8498</t>
  </si>
  <si>
    <t>Composição 8499</t>
  </si>
  <si>
    <t>Composição 8500</t>
  </si>
  <si>
    <t xml:space="preserve">O3 - ACABAMENTO PARA CAIXA DE DESCARGA EMBUTIDA H QUADRO DUO, REF: DECA CÓD: 4900.C.HQD.DUO OU EQUIVALENTE TÉCNICO  </t>
  </si>
  <si>
    <t>74125/2</t>
  </si>
  <si>
    <t>Composição 8502</t>
  </si>
  <si>
    <t xml:space="preserve">CHUVEIRO ELÉTRICO REF.: MAXI DUCHA ULTRA LORENZETTE OU EQUIVALENTE TÉCNICO  </t>
  </si>
  <si>
    <t xml:space="preserve">GRANITO  </t>
  </si>
  <si>
    <t>Composição 8504</t>
  </si>
  <si>
    <t>Composição 8506</t>
  </si>
  <si>
    <t>Composição 8507</t>
  </si>
  <si>
    <t>Composição 8508</t>
  </si>
  <si>
    <t>Composição 8509</t>
  </si>
  <si>
    <t>Composição 8510</t>
  </si>
  <si>
    <t>Composição 8511</t>
  </si>
  <si>
    <t xml:space="preserve">ÁREAS EXTERNAS  </t>
  </si>
  <si>
    <t xml:space="preserve">ALVENARIAS EXTERNAS  </t>
  </si>
  <si>
    <t xml:space="preserve">PINTURA COM TINTA ACRÍLICA E ACABAMENTO SEMIBRILHO, REF: ACRÍLICO TOTAL, SEMIBRILHO, COR TERRENO NOVO, CORAL OU EQUIVALENTE TÉCNICO  </t>
  </si>
  <si>
    <t xml:space="preserve">MURO  </t>
  </si>
  <si>
    <t>Composição 8186</t>
  </si>
  <si>
    <t xml:space="preserve">MURO EM ALVENARIA BLOCO CERÂMICO, E=0,19M, C/ ALV. DE PEDRA 0,35 X 0,60M, PILARES (9X20CM) A CADA 3,0M, CINTAS INFERIOR E SUPERIOR (9X15CM) EM CONCRETO ARMADO FCK=15,0MPA, C/ CHAPISCO, REBOCO E PINTURA HIDRACOR OU SIMILAR  </t>
  </si>
  <si>
    <t xml:space="preserve">ESGOTAMENTO SANITÁRIO - FILTRO  </t>
  </si>
  <si>
    <t xml:space="preserve">LAJE DE FUNDO  </t>
  </si>
  <si>
    <t>Composição 8187</t>
  </si>
  <si>
    <t xml:space="preserve">CONCRETO USINADO BOMBEADO FCK=40MPA, INCLUSIVE LANCAMENTO E ADENSAMENTO  </t>
  </si>
  <si>
    <t>Composição 8359</t>
  </si>
  <si>
    <t xml:space="preserve">PREPARO E EXECUÇÃO DE SOLO-CIMENTO TRAÇO 1:12 EM VOLUME, (CIMENTO/ARENOSO), COM COMPACTAÇÃO E ESPALHAMENTO, PARA SUPORTE DE FUNDAÇÕES, INCLUSIVE CIMENTO E ARENOSO COMERCIAL  </t>
  </si>
  <si>
    <t xml:space="preserve">LAJE "FALSA"  </t>
  </si>
  <si>
    <t>Composição 8192</t>
  </si>
  <si>
    <t xml:space="preserve">TRANSPORTE, IÇAMENTO DE LAJE PRÉ-MOLDADA C/ P=2TF  </t>
  </si>
  <si>
    <t xml:space="preserve">PAREDES  </t>
  </si>
  <si>
    <t xml:space="preserve">ESCORAMENTO FORMAS DE H=3,30 A 3,50 M, COM MADEIRA 3A QUALIDADE, NAO APARELHADA, APROVEITAMENTO TABUAS 3X E PRUMOS 4X (EXECUCAO DE CIMBRAMENTO PARA ESCORAMENTO DE FORMAS VERTICAIS DE MADEIRA (PAREDES), ACIMA DE 3,30 M DE ALTURA, COM PONTALETES)  </t>
  </si>
  <si>
    <t xml:space="preserve">LAJE DE TAMPA  </t>
  </si>
  <si>
    <t xml:space="preserve">ESGOTAMENTO SANITÁRIO - FOSSA  </t>
  </si>
  <si>
    <t xml:space="preserve">PAREDES/CHINCANA  </t>
  </si>
  <si>
    <t xml:space="preserve">CLIMATIZAÇÃO  </t>
  </si>
  <si>
    <t xml:space="preserve">AR CONDICIONADO  </t>
  </si>
  <si>
    <t>Composição 8159</t>
  </si>
  <si>
    <t xml:space="preserve">CONDENSADORA VRF - GÁS 410A - MOD. RAS-24FSNS7B - 67,0 KW - 380V-3F-60HZ  </t>
  </si>
  <si>
    <t xml:space="preserve">PÇ    </t>
  </si>
  <si>
    <t>Composição 8160</t>
  </si>
  <si>
    <t xml:space="preserve">EVAPORADORA CASSETE - MOD. RCI5,0FSN3B4  </t>
  </si>
  <si>
    <t>Composição 8161</t>
  </si>
  <si>
    <t xml:space="preserve">EVAPORADORA CASSETE - MOD. RCI4,0FSN3B4  </t>
  </si>
  <si>
    <t>Composição 8162</t>
  </si>
  <si>
    <t xml:space="preserve">EVAPORADORA TETO - MOD. RPC4,0FSN3B4  </t>
  </si>
  <si>
    <t>Composição 8163</t>
  </si>
  <si>
    <t xml:space="preserve">EVAPORADORA TETO - MOD. RPC3,0FSN3B4  </t>
  </si>
  <si>
    <t xml:space="preserve">ACESSÓRIOS  </t>
  </si>
  <si>
    <t>Composição 8164</t>
  </si>
  <si>
    <t xml:space="preserve">DERIVAÇÃO DE TUBULAÇÃO - MOD. E102SNB2  </t>
  </si>
  <si>
    <t>Composição 8165</t>
  </si>
  <si>
    <t xml:space="preserve">DERIVAÇÃO DE TUBULAÇÃO - MOD. E162SNB2  </t>
  </si>
  <si>
    <t>Composição 8166</t>
  </si>
  <si>
    <t xml:space="preserve">DERIVAÇÃO DE TUBULAÇÃO - MOD. E242SNB2  </t>
  </si>
  <si>
    <t>Composição 8167</t>
  </si>
  <si>
    <t xml:space="preserve">CONTROLE REMOTO S/FIO  </t>
  </si>
  <si>
    <t xml:space="preserve">TUBULAÇÃO E ISOLAMENTO  </t>
  </si>
  <si>
    <t>Composição 8168</t>
  </si>
  <si>
    <t xml:space="preserve">TUBO DE COBRE COM PAREDE 1/32" DIÂMETRO DE 1/2"  </t>
  </si>
  <si>
    <t>Composição 8169</t>
  </si>
  <si>
    <t xml:space="preserve">TUBO DE COBRE COM PAREDE 1/32" DIÂMETRO DE 3/8"  </t>
  </si>
  <si>
    <t>Composição 8170</t>
  </si>
  <si>
    <t xml:space="preserve">TUBO DE COBRE COM PAREDE 1/32" DIÂMETRO DE 5/8"  </t>
  </si>
  <si>
    <t>Composição 8171</t>
  </si>
  <si>
    <t xml:space="preserve">TUBO DE COBRE COM PAREDE 1/16" DIÂMETRO DE 7/8"  </t>
  </si>
  <si>
    <t>Composição 8172</t>
  </si>
  <si>
    <t xml:space="preserve">TUBO DE COBRE COM PAREDE 1/16" DIÂMETRO DE 1"  </t>
  </si>
  <si>
    <t>Composição 8173</t>
  </si>
  <si>
    <t xml:space="preserve">TUBO DE COBRE COM PAREDE 1/16" DIÂMETRO DE 1 1/8"  </t>
  </si>
  <si>
    <t>Composição 8174</t>
  </si>
  <si>
    <t xml:space="preserve">ISOLAMENTO TÉRMICO EM TUBO DE ESPUMA ELASTOMERICA TIPO AC ESPESSURA DE 19MM - Ø 1/2"  </t>
  </si>
  <si>
    <t>Composição 8175</t>
  </si>
  <si>
    <t xml:space="preserve">ISOLAMENTO TÉRMICO EM TUBO DE ESPUMA ELASTOMERICA TIPO AC ESPESSURA DE 19MM - Ø 3/8"  </t>
  </si>
  <si>
    <t>Composição 8176</t>
  </si>
  <si>
    <t xml:space="preserve">ISOLAMENTO TÉRMICO EM TUBO DE ESPUMA ELASTOMERICA TIPO AC ESPESSURA DE 19MM - Ø 5/8"  </t>
  </si>
  <si>
    <t>Composição 8177</t>
  </si>
  <si>
    <t xml:space="preserve">ISOLAMENTO TÉRMICO EM TUBO DE ESPUMA ELASTOMERICA TIPO AC ESPESSURA DE 19MM - Ø 7/8"  </t>
  </si>
  <si>
    <t>Composição 8178</t>
  </si>
  <si>
    <t xml:space="preserve">ISOLAMENTO TÉRMICO EM TUBO DE ESPUMA ELASTOMERICA TIPO AC ESPESSURA DE 19MM - Ø 1"  </t>
  </si>
  <si>
    <t>Composição 8179</t>
  </si>
  <si>
    <t xml:space="preserve">ISOLAMENTO TÉRMICO EM TUBO DE ESPUMA ELASTOMERICA TIPO AC ESPESSURA DE 19MM - Ø 1 1/8"  </t>
  </si>
  <si>
    <t>Composição 8180</t>
  </si>
  <si>
    <t xml:space="preserve">GÁS R410A  </t>
  </si>
  <si>
    <t>Composição 8181</t>
  </si>
  <si>
    <t xml:space="preserve">GÁS NITROGÊNIO  </t>
  </si>
  <si>
    <t>Composição 8182</t>
  </si>
  <si>
    <t xml:space="preserve">GÁS 141B  </t>
  </si>
  <si>
    <t>Composição 8183</t>
  </si>
  <si>
    <t xml:space="preserve">VERBA P/FIXAÇÕES E SUPORTES  </t>
  </si>
  <si>
    <t xml:space="preserve">VB    </t>
  </si>
  <si>
    <t xml:space="preserve">MÃO DE OBRA  </t>
  </si>
  <si>
    <t>Composição 8184</t>
  </si>
  <si>
    <t xml:space="preserve">INSTALAÇÕES DE UNIDADE EVAPORADORA  </t>
  </si>
  <si>
    <t>Composição 8185</t>
  </si>
  <si>
    <t xml:space="preserve">INSTALAÇÕES DE UNIDADE CONDENSADORA  </t>
  </si>
  <si>
    <t xml:space="preserve">CENTRAL DE ALARME WIRELESS - 1 LAÇO - 100 ENDEREÇAVEIS  </t>
  </si>
  <si>
    <t xml:space="preserve">BOTONEIRA DE ALARME TIPO QUEBRE O VIDRO COM AVISADOR SONORO E INDICADOR VISUAL (STROBO) - TIPO WIRELESS  </t>
  </si>
  <si>
    <t xml:space="preserve">DETECTOR DE FUMAÇA IÔNICO - WIRELESS  </t>
  </si>
  <si>
    <t xml:space="preserve">DETECTOR TERMICO - WIRELESS  </t>
  </si>
  <si>
    <t xml:space="preserve">EXTINTOR CARRETA DE PÓ ABC 20 KG  </t>
  </si>
  <si>
    <t xml:space="preserve">EXTINTOR DE PÓ ABC 6 KG  </t>
  </si>
  <si>
    <t xml:space="preserve">EXTINTOR DE CO2 6 KG  </t>
  </si>
  <si>
    <t xml:space="preserve">SUPORTE DE PISO OU DE PAREDE  </t>
  </si>
  <si>
    <t xml:space="preserve">PLACAS DE SINALIZAÇÃO DOS EXTINTORES  </t>
  </si>
  <si>
    <t xml:space="preserve">FITA VERMELHA OU TINTA VERMELHA PARA DEMARCAÇÃO DE PISO, ESPESSURA 10CM.  </t>
  </si>
  <si>
    <t xml:space="preserve">PLACA DE SINALIZAÇÃO DE EMERGÊNCIA - FOTOLUMINESCENTE, CÓD. 17, DIM. 316X158MM  </t>
  </si>
  <si>
    <t xml:space="preserve">LUMINÁRIA BLOCO AUTÔNOMO - FLUORESCENTE 10W OU LED 2W  - 550 LUMENS - AUTONÔMIA DE 1H  </t>
  </si>
  <si>
    <t xml:space="preserve">ESCAVAÇÃO - LARGURA 0,50M, PROFUNDIDADE 0,80M  </t>
  </si>
  <si>
    <t xml:space="preserve">ATERRO/REATERRO AREIA  </t>
  </si>
  <si>
    <t xml:space="preserve">TUBO EM FERRO GALVANIZADO Ø3"  </t>
  </si>
  <si>
    <t xml:space="preserve">BUCHA OU LUVA  Ø3" - FERRO GALVANIZADO  </t>
  </si>
  <si>
    <t xml:space="preserve">TÊ EM FERRO GALVANIZADO Ø3"  </t>
  </si>
  <si>
    <t xml:space="preserve">JOELHO 90° EM FERRO GALVANIZADO Ø3"  </t>
  </si>
  <si>
    <t xml:space="preserve">CURVA 90° EM FERRO GALVANIZADO Ø3"  </t>
  </si>
  <si>
    <t xml:space="preserve">FLANGE Ø3" - FERRO GALVANIZADO  </t>
  </si>
  <si>
    <t xml:space="preserve">UNIÃO Ø3" - FERRO GALVANIZADO  </t>
  </si>
  <si>
    <t xml:space="preserve">VÁLVULA GLOBO Ø3" - FERRO GALVANIZADO  </t>
  </si>
  <si>
    <t xml:space="preserve">TÊ EM FERRO GALVANIZADO Ø2.1/2"  </t>
  </si>
  <si>
    <t xml:space="preserve">REGISTRO GLOBO ANGULAR 45° Ø2.1/2" - FERRO GALVANIZADO  </t>
  </si>
  <si>
    <t xml:space="preserve">ABRIGO PARA MANGUEIRA AÇO INOX - C/ 2 PORTAS DE VIDRO/VISOR EM ACRÍLICO - 90X120X17CM SOBREPOR  </t>
  </si>
  <si>
    <t xml:space="preserve">ESGUICHO REGULÁVEL Ø2.1/2", REQUINTE 16MM, COM CORPO E BOCAL CONFORME ASTM, B.62.  </t>
  </si>
  <si>
    <t xml:space="preserve">MANGUEIRA DE FIO DE POLIESTER DE ALTA TENACIDADE, Ø63MM (2.1/2") - 15METROS, TIPO 2, CONFORME NBR 11861.  </t>
  </si>
  <si>
    <t xml:space="preserve">TAMPÃO TIPO STORZ Ø2.1/2"  </t>
  </si>
  <si>
    <t xml:space="preserve">ADAPTADOR TIPO STORZ Ø2.1/2"  </t>
  </si>
  <si>
    <t xml:space="preserve">NIPLE DE FERRO GALVANIZADO Ø2.1/2"  </t>
  </si>
  <si>
    <t xml:space="preserve">UNIÃO TIPO STORZ Ø2.1/2"  </t>
  </si>
  <si>
    <t xml:space="preserve">CHAVE STORZ Ø2.1/2" X Ø1.1/2"  </t>
  </si>
  <si>
    <t>Composição 8227</t>
  </si>
  <si>
    <t xml:space="preserve">LUMINÁRIA BALIZADORA DE EMBUTIR CIRCULAR EYE R-D/IX 3000K LED 1W 11LM IRC80 100° IP65 50.000HORAS Ø=84MM COM ACABAMENTO EM AÇO INOX LUMINI OU EQUIVALENTE TÉCNICO E  </t>
  </si>
  <si>
    <t>Composição 8228</t>
  </si>
  <si>
    <t xml:space="preserve">DRIVER PARA LUMINÁRIA EYE R-D/IX LUMINI LED DRIVER 1-2W 350MA 110-220V LUMINI OU EQUIVALENTE TÉCNICO E  </t>
  </si>
  <si>
    <t>Composição 8229</t>
  </si>
  <si>
    <t xml:space="preserve">ACESSÓRIO CAIXA DE EMBUTIMENTO PARA ALVENARIA/CONCRETO LUMINI PARA LUMINÁRIA EYE R-D/IX LUMINI OU EQUIVALENTE TÉCNICO  </t>
  </si>
  <si>
    <t>Composição 8230</t>
  </si>
  <si>
    <t xml:space="preserve">LUMINÁRIA DE SOBREPOR SIMPLITZ BATTEN ACH1200A 40W/4000K 110° 4000LM IRC&gt;80 220-240V ON-OFF 50.000HORAS COM ACABAMENTO EM ALUMÍNIO EXTRUDADO OSRAM OU  </t>
  </si>
  <si>
    <t>Composição 8231</t>
  </si>
  <si>
    <t xml:space="preserve">LUMINÁRIA DE SOBREPOR WATERPROOF WT18C 36W 3800LM 105LM/W C=1168MM 4000K 40.000HORAS IRC85 IP65 IK06 220-240V COM ACABAMENTO EM ALUMINIO EXTRUDADO PHILIPS  </t>
  </si>
  <si>
    <t>Composição 8232</t>
  </si>
  <si>
    <t xml:space="preserve">LUMINÁRIA REDONDA Ø=154MM DE EMBUTIR DOWNLED WIDE MD R 21W 4000K 1689LM IP20 IRC80 50.000HORAS COMA CABEAMENTO NA COR BRANCA LUMINI OU EQUIVALENTE TÉCNICO  </t>
  </si>
  <si>
    <t>Composição 8233</t>
  </si>
  <si>
    <t xml:space="preserve">DRIVER PARA LUMINÁRIA DOWNLED WIDE MD R LUMINI LED DRIVER 19-35W 700MA 220V IP20 50.000HORAS LUMINI OU EQUIVALENTE TÉCNICO  </t>
  </si>
  <si>
    <t>Composição 8234</t>
  </si>
  <si>
    <t xml:space="preserve">LUMINÁRIA REDONDA Ø=160MM DE SOBREPOR GREENSPACE 4 LED 19W CÓD.SM293C LED20 4000K 60° IRC80 IP20 50.000HORAS 220-240V 50/60HZ COM ACABAMENTO NA COR BRANCA PHILIPS OU  EQUIVALENTE TÉCNICO  </t>
  </si>
  <si>
    <t>Composição 8235</t>
  </si>
  <si>
    <t xml:space="preserve">LUMINÁRIA DE SOBREPOR VAYA FLOOD HP 20° RGB BCP417 LED 105W 3500LM 20° 7,75KG IP66 50.000HORAS COM ACABAMENTO NA COR CINZA PHILIPS OU EQUIVALENTE TÉCNICO  </t>
  </si>
  <si>
    <t>Composição 8236</t>
  </si>
  <si>
    <t xml:space="preserve">CONTROLADOR PARA LUMINÁRIA VAYA FLOOD HP RGB PHILIPS CONTROLLER IPLAYER 3 DMX 100-240V AC 50/60HZ PHILIPS OU EQUIVALENTE TÉCNICO  </t>
  </si>
  <si>
    <t>Composição 8237</t>
  </si>
  <si>
    <t xml:space="preserve">LUMINÁRIA DE SOBREPOR EW BURST POWERCORE COM BASE DE FIXAÇÃO BCP463 14° 4000K 30W 1478LM IP66 IRC80 45.000HORAS COM DRIVER 100-277V INTEGRADO A LUMINÁRIA E ACABAMENTO NA COR CINZA PHILIPS OU EQUIVALENTE TÉCNICO  </t>
  </si>
  <si>
    <t>Composição 8238</t>
  </si>
  <si>
    <t xml:space="preserve">ACESSÓRIO PARA LUMINÁRIA EW BURST POWERCORE PHILIPS LENTE 14° ZCP462 BSP D153 A14 PHILIPS OU EQUIVALENTE TÉCNICO  </t>
  </si>
  <si>
    <t>Composição 8239</t>
  </si>
  <si>
    <t xml:space="preserve">PROGRAMAÇÃO PHILIPS OU EQUIVALENTE TÉCNICO  </t>
  </si>
  <si>
    <t>Composição 8240</t>
  </si>
  <si>
    <t xml:space="preserve">ACESSÓRIO PARA LUMINÁRIA EW BURST POWERCORE PHILIPS ANEL FIXADOR AUXILIAR P/LENTE ZCP462 SK D153 PHILIPS OU EQUIVALENTE TÉCNICO  </t>
  </si>
  <si>
    <t>Composição 8241</t>
  </si>
  <si>
    <t xml:space="preserve">LUMINÁRIA LINEAR DE EMBUTIR NO FORRO LINEA MINI FRAME PERFIL 200 C=2010MM COM LED 50.4W (25,2W/M) 2.625LM/M IRC80 4000K IP40 50.000HORAS COM ACABAMENTO NA COR BRANCA LUMINI   OU EQUIVALENTE TÉCNICO  </t>
  </si>
  <si>
    <t>Composição 8242</t>
  </si>
  <si>
    <t xml:space="preserve">DRIVER PARA A LUMINÁRIA LINEA MINI FRAME PERFIL 200 LUMINI LED DRIVER 19-35W 700MA 220V LUMINI OU EQUIVALENTE TÉCNICO  </t>
  </si>
  <si>
    <t>Composição 8243</t>
  </si>
  <si>
    <t xml:space="preserve">LUMINÁRIA LINEAR DE EMBUTIR NO FORRO LINEA MINI FRAME PERFIL 150 C=1510MM COM LED 37,8W (25,2W/M) 2.625LM/M IRC80 4000K IP40 50.000HORAS COM ACABAMENTO NA COR BRANCA LUMINI   OU EQUIVALENTE TÉCNICO  </t>
  </si>
  <si>
    <t>Composição 8244</t>
  </si>
  <si>
    <t xml:space="preserve">DRIVER PARA A LUMINÁRIA LINEA MINI FRAME PERFIL 150 LUMINI LED DRIVER 20-40W 700MA 110-220V LUMINI OU EQUIVALENTE TÉCNICO  </t>
  </si>
  <si>
    <t>Composição 8245</t>
  </si>
  <si>
    <t xml:space="preserve">ACESSÓRIO PARA LUMINÁRIAS LINEA MINI FRAME PERFIS 200 E 150 LINEA MINI FRAME TAMPA COM ACABAMENTO BRANCO FOSCO LUMINI  </t>
  </si>
  <si>
    <t>Composição 8246</t>
  </si>
  <si>
    <t xml:space="preserve">ACESSÓRIO PARA LUMINÁRIAS LINEA MINI FRAME PERFIS 200 E 150 LINEA MINI FRAME JUNCAO RETA  </t>
  </si>
  <si>
    <t xml:space="preserve">ILUMINAÇÃO CÊNICA E ÁUDIO  </t>
  </si>
  <si>
    <t xml:space="preserve">TUBULAÇÕES E ACESSÓRIOS  </t>
  </si>
  <si>
    <t>Composição 8247</t>
  </si>
  <si>
    <t xml:space="preserve">ELETRODUTO EM PVC RÍGIDO, TIPO PESADO, EM BARRAS DE 3,0M, FORNECIDO COM UMA LUVA, ROSCA GÁS, DIÂMETRO DE Ø2". REF.: TIGRE  </t>
  </si>
  <si>
    <t>Composição 8248</t>
  </si>
  <si>
    <t xml:space="preserve">ELETRODUTO EM PVC RÍGIDO, TIPO PESADO, EM BARRAS DE 3,0M, FORNECIDO COM UMA LUVA, ROSCA GÁS, DIÂMETRO DE Ø4". REF.: TIGRE  </t>
  </si>
  <si>
    <t>Composição 8249</t>
  </si>
  <si>
    <t xml:space="preserve">CURVA PARA ELETRODUTO EM PVC RÍGIDO, RAIO LONGO, FORNECIDA COM UMA LUVA, ROSCA GÁS, DIÂMETROS: Ø2". REF.: TIGRE  </t>
  </si>
  <si>
    <t>Composição 8250</t>
  </si>
  <si>
    <t xml:space="preserve">CURVA PARA ELETRODUTO EM PVC RÍGIDO, RAIO LONGO, FORNECIDA COM UMA LUVA, ROSCA GÁS, DIÂMETROS: Ø4". REF.: TIGRE  </t>
  </si>
  <si>
    <t>Composição 8251</t>
  </si>
  <si>
    <t xml:space="preserve">ELETRODUTO EM AÇO GALVANIZADO, TIPO LEVE, EM BARRAS DE 3,0M, FORNECIDO COM UMA LUVA, ROSCA PARALELA, CONFORME NORMA NBR-5624, NOS SEGUINTES DIÂMETROS: Ø1". REF.: ELECON  </t>
  </si>
  <si>
    <t>Composição 8252</t>
  </si>
  <si>
    <t xml:space="preserve">CURVA PARA ELETRODUTO EM AÇO GALVANIZADO, TIPO LEVE, FORNECIDA COM DUAS LUVAS, ROSCA PARALELA, CONFORME NORMA NBR-5624, NOS SEGUINTES DIÂMETROS: Ø1". REF.: ELECON  </t>
  </si>
  <si>
    <t>Composição 8253</t>
  </si>
  <si>
    <t xml:space="preserve">ELETRODUTO FLEXÍVEL CORRUGADO, FABRICADO EM POLIETILENO DE ALTA DENSIDADE (PEAD), FORNECIDO COM ARAME GUIA E FITA DE ADVERTÊNCIA, Ø4" REF.: KANAFLEX  </t>
  </si>
  <si>
    <t>Composição 8254</t>
  </si>
  <si>
    <t xml:space="preserve">ACESSÓRIOS PARA ELETRODUTO FLEXÍVEL CORRUGADO, FABRICADO EM POLIETILENO DE ALTA DENSIDADE (PEAD), Ø4", MODELO: CONEXÃO "I". REF.: KANAFLEX  </t>
  </si>
  <si>
    <t>Composição 8255</t>
  </si>
  <si>
    <t xml:space="preserve">ACESSÓRIOS PARA ELETRODUTO FLEXÍVEL CORRUGADO, FABRICADO EM POLIETILENO DE ALTA DENSIDADE (PEAD), Ø4", MODELO: TERMINAL PARA CAIXA DE PASSAGEM. REF.: KANAFLEX  </t>
  </si>
  <si>
    <t>Composição 8283</t>
  </si>
  <si>
    <t xml:space="preserve">ELETROCALHA PERFURADA, FABRICADA EM CHAPA DE AÇO #18 MSG, GALVANIZADA A FOGO, DIM.: 150X100MM, EM PEÇAS DE 3,0M COM TAMPA DE ENCAIXE E SEPTO DIVISOR  REF.: 130 - MOPA  </t>
  </si>
  <si>
    <t>Composição 8256</t>
  </si>
  <si>
    <t xml:space="preserve">ACESSÓRIOS PARA ELETROCALHA PERFURADA, EM CHAPA DE AÇO #18 MSG, GALVANIZADA A FOGO, COM TAMPA DE ENCAIXE, DIM.: 150X100MM, MODELOS: CURVA HORIZONTAL 90º (121-01). REF.: MOPA  </t>
  </si>
  <si>
    <t>Composição 8257</t>
  </si>
  <si>
    <t xml:space="preserve">ACESSÓRIOS PARA ELETROCALHA PERFURADA, EM CHAPA DE AÇO #18 MSG, GALVANIZADA A FOGO, COM TAMPA DE ENCAIXE, DIM.: 150X100MM, MODELOS: TERMINAL (139-01). REF.: MOPA  </t>
  </si>
  <si>
    <t>Composição 8258</t>
  </si>
  <si>
    <t xml:space="preserve">ACESSÓRIOS PARA ELETROCALHA PERFURADA, EM CHAPA DE AÇO #18 MSG, GALVANIZADA A FOGO, COM TAMPA DE ENCAIXE, DIM.: 150X100MM, MODELOS: JUNÇÃO SIMPLES (139-06). REF.: MOPA  </t>
  </si>
  <si>
    <t>Composição 8259</t>
  </si>
  <si>
    <t xml:space="preserve">CONJUNTO DE BUCHA E ARRUELA PARA ELETRODUTO, EM ALUMÍNIO FUNDIDO, ROSCA GÁS, DIÂMETROS: Ø1". REF.: WETZEL  </t>
  </si>
  <si>
    <t xml:space="preserve">CJ    </t>
  </si>
  <si>
    <t>Composição 8260</t>
  </si>
  <si>
    <t xml:space="preserve">CONJUNTO DE BUCHA E ARRUELA PARA ELETRODUTO, EM ALUMÍNIO FUNDIDO, ROSCA GÁS, DIÂMETROS: Ø2". REF.: WETZEL  </t>
  </si>
  <si>
    <t xml:space="preserve">CAIXAS, TOMADAS E ACESSÓRIOS  </t>
  </si>
  <si>
    <t>Composição 8127</t>
  </si>
  <si>
    <t xml:space="preserve">CONSTRUÇÃO DE CAIXA DE PASSAGEM, EM ALVENARIA, COM TAMPA DE CONCRETO ARMADO, DOTADA DE ALÇA RETRÁTIL, E DISPOSITIVO PARA DRENO, DIMENSÕES: DIM.: 40X40X60CM. REF.: MOLDADA NO LOCAL  </t>
  </si>
  <si>
    <t>Composição 8128</t>
  </si>
  <si>
    <t xml:space="preserve">CONSTRUÇÃO DE CAIXA DE PASSAGEM, EM ALVENARIA, COM TAMPA DE CONCRETO ARMADO, DOTADA DE ALÇA RETRÁTIL, E DISPOSITIVO PARA DRENO, DIMENSÕES: DIM.: 60X60X80CM. REF.: MOLDADA NO LOCAL  </t>
  </si>
  <si>
    <t>Composição 8360</t>
  </si>
  <si>
    <t xml:space="preserve">CAIXA DE PASSAGEM, COM TAMPA DE APARAFUSAR, EM CHAPA DE AÇO #16MSG, ACABAMENTO EM PINTURA ELETROSTÁTICA NA COR CINZA, DIM.: 20X20X10CM  REF.: CEMAR  </t>
  </si>
  <si>
    <t>Composição 8361</t>
  </si>
  <si>
    <t xml:space="preserve">CAIXA DE PASSAGEM PARA INSTALAÇÕES, EM LIGA DE ALUMÍNIO, COM TAMPA HERMÉTICA ANTIDERRAPANTE, DIMENSÕES: 20X20X10CM. REF.: WETZEL  </t>
  </si>
  <si>
    <t>Composição 8362</t>
  </si>
  <si>
    <t xml:space="preserve">CAIXA DE PASSAGEM PARA INSTALAÇÕES, EM LIGA DE ALUMÍNIO, COM TAMPA HERMÉTICA ANTIDERRAPANTE, DIMENSÕES: 30X30X10CM. REF.: WETZEL  </t>
  </si>
  <si>
    <t xml:space="preserve">ACESSÓRIOS DE FIXAÇÃO  </t>
  </si>
  <si>
    <t>Composição 8261</t>
  </si>
  <si>
    <t xml:space="preserve">BRAÇADEIRA CIRCULAR TIPO "D", EM CHAPA DE AÇO, GALVANIZADA, PARA ELETRODUTO, NOS SEGUINTES DIÂMETROS: Ø1". REF.: 115-04 - MOPA  </t>
  </si>
  <si>
    <t xml:space="preserve">ACESSÓRIOS DIVERSOS PARA FIXAÇÃO, EM AÇO GALVANIZADO, NOS SEGUINTES MODELOS: PERFILADO PERFURADO, 38X38MM, EM PEÇAS DE 3,0M (104)  REF.: MOPA  </t>
  </si>
  <si>
    <t>Composição 8262</t>
  </si>
  <si>
    <t xml:space="preserve">ACESSÓRIOS DIVERSOS PARA FIXAÇÃO, EM AÇO GALVANIZADO, NOS SEGUINTES MODELOS: PARAFUSO CABEÇA LENTILHA, ROSCA GÁS Ø1/4"X1/2" (114-46) REF.: MOPA  </t>
  </si>
  <si>
    <t>Composição 8263</t>
  </si>
  <si>
    <t xml:space="preserve">ACESSÓRIOS DIVERSOS PARA FIXAÇÃO, EM AÇO GALVANIZADO, NOS SEGUINTES MODELOS: ARRUELA LISA Ø1/4" (114-47)  REF.: MOPA  </t>
  </si>
  <si>
    <t>Composição 8264</t>
  </si>
  <si>
    <t xml:space="preserve">ACESSÓRIOS DIVERSOS PARA FIXAÇÃO, EM AÇO GALVANIZADO, NOS SEGUINTES MODELOS: PORCA SEXTAVADA, ROSCA GÁS Ø1/4" (114-49)  REF.: MOPA  </t>
  </si>
  <si>
    <t>Composição 8265</t>
  </si>
  <si>
    <t xml:space="preserve">ACESSÓRIOS DIVERSOS PARA FIXAÇÃO, EM AÇO GALVANIZADO, NOS SEGUINTES MODELOS: CHUMBADOR DE EXPANSÃO Ø1/4", COM PARAFUSO (114-57)  REF.: MOPA  </t>
  </si>
  <si>
    <t xml:space="preserve">CABOS, CAIXAS, TOMADAS E ACESSÓRIOS DE ILUMINAÇÃO  </t>
  </si>
  <si>
    <t xml:space="preserve">CABOS  </t>
  </si>
  <si>
    <t>Composição 8450</t>
  </si>
  <si>
    <t>Composição 8451</t>
  </si>
  <si>
    <t>Composição 8452</t>
  </si>
  <si>
    <t>Composição 8453</t>
  </si>
  <si>
    <t>Composição 8454</t>
  </si>
  <si>
    <t>Composição 8455</t>
  </si>
  <si>
    <t xml:space="preserve">CAIXAS E TOMADAS  </t>
  </si>
  <si>
    <t>Composição 8456</t>
  </si>
  <si>
    <t xml:space="preserve">CAIXA DIM, AC - CAIXA COM TOMADA DE EMBUTIR COM TAMPA 2P+T - 10A - 250V. INVÓLUCRO EM PLÁSTICO, AUTO EXTINGUÍVEL. TAMPA COM MOLA EM AÇO INOXIDÁVEL. PINO DE ARTICULAÇÃO ACOPLADO À TAMPA. GRAU DE PROTEÇÃO, CONFORME A NORMA NBR IEC 60529: IP44 REFERÊNCIAS NORMATIVAS NBR14136 E NBR NM 60884-1. FIXADA DIRETAMENTE NA ELETROCALHA. REF.: STECK - SM5810  </t>
  </si>
  <si>
    <t>Composição 8457</t>
  </si>
  <si>
    <t xml:space="preserve">CAIXA DMX - CAIXA EM INVÓLUCRO EM PLÁSTICO, AUTO EXTINGUÍVEL. . GRAU DE PROTEÇÃO, CONFORME A NORMA NBR IEC 60529: IP44 REFERÊNCIAS NORMATIVAS NBR14136 E NBR NM 60884-1. FIXADA DIRETAMENTE NA ELETROCALHA. CONECTOR XLR CHASSIS FIXADO NA TAMPA REF.: STECK - SSX088  </t>
  </si>
  <si>
    <t>Composição 8458</t>
  </si>
  <si>
    <t xml:space="preserve">CAIXA AC - CAIXA COM TOMADA DE EMBUTIR COM TAMPA 2P+T - 10A - 250V. INVÓLUCRO EM PLÁSTICO, AUTO EXTINGUÍVEL. TAMPA COM MOLA EM AÇO INOXIDÁVEL. PINO DE ARTICULAÇÃO ACOPLADO À TAMPA. GRAU DE PROTEÇÃO, CONFORME A NORMA NBR IEC 60529: IP44 REFERÊNCIAS NORMATIVAS NBR14136 E NBR NM 60884-1. FIXADA DIRETAMENTE NA PAREDE DA CONCHA. REF.: STECK - SM5810  </t>
  </si>
  <si>
    <t>Composição 8459</t>
  </si>
  <si>
    <t xml:space="preserve">RACK - GABINETE RACK 20U, 19", FECHADO PARA PISO COM PINTURA EPÓXI PRETO. DIMENSÃO 20UX570MM. REF.: WBX RACKS - RACK PISO 20UX570  </t>
  </si>
  <si>
    <t>Composição 8460</t>
  </si>
  <si>
    <t xml:space="preserve">VARA DE ILUMINAÇÃO - TORRE TRELIÇADA DE ALUMÍNIO DE 300MM DE LARGURA POR 5,0M DE COMPRIMENTO REF.: AURATEC - TORRE AL30 - 5M  </t>
  </si>
  <si>
    <t>Composição 8461</t>
  </si>
  <si>
    <t xml:space="preserve">PARAFUSO EM AÇO SEXTAVADO M16X35 COM PORCAS E ARRUELAS REF.: CISER  </t>
  </si>
  <si>
    <t>Composição 8462</t>
  </si>
  <si>
    <t xml:space="preserve">PARABOLT EM AÇO SEXTAVADO M14X100 COM PORCA E ARRUELA COM BRAÇADEIRA DE AÇO 50MM REF.: CISER  </t>
  </si>
  <si>
    <t xml:space="preserve">EQUIPAMENTOS ELETRÔNICOS DE ILUMINAÇÃO  </t>
  </si>
  <si>
    <t>Composição 8463</t>
  </si>
  <si>
    <t xml:space="preserve">CONSOLE ILUMINAÇÃO - CONSOLE DE ILUMINAÇÃO DIGITAL DMX 512-1990 STANDARD, 4 UNIVERSOS. 2048 CANAIS. 240 LUMINÁRIAS INTELIGENTES. 240 CANAIS DE CONTROLE DE INTENSIDADE DA LUZ. 15 MASTERS PARA CONTROLAR A REPRODUÇÃO 450 MEMÓRIAS. GATILHO VIA MIDI OU ÁUDIO. (BASS, MID E TREBLE) SAÍDA VGA PARA MONITOR A COR EXTERNA. 4 SAÍDAS DMX COM CONECTORES XLR. REF.: AMERICAN PRO - NEO2048  </t>
  </si>
  <si>
    <t>Composição 8464</t>
  </si>
  <si>
    <t xml:space="preserve">DISTRIBUIDOR DMX - SPLITTER PARA PROTOCOLO DMX 512 COM FILTRO E DISTRIBUÍDOS DE SINAIS. 1 CONECTOR DE ENTRADA, 1 DE SAÍDA E 8 SAÍDAS INDEPENDENTES DMX 512. RACK 19" REF.: MPL - S001  </t>
  </si>
  <si>
    <t xml:space="preserve">REFLETORES  </t>
  </si>
  <si>
    <t>Composição 8465</t>
  </si>
  <si>
    <t xml:space="preserve">REFLETOR PAR LED - REFLETOR PAR LED RGBWA 18 LEDS DE 15W, VOLTAGEM: AC 90-260V, LEDS: 18 CREE FULL COLOR LEDS DE 15W, SINAL DE CONTROLE: DMX512, CANAL DE CONTROLE: 8CH, SENSOR DE SOM, CONSUMO DE ENERGIA: 270W , PROTEÇÃO IP33, POTÊNCIA: 18 * 15W LEDS, FUNCIONA COM OU SEM MESA DMX, ANGULO DE 65 GRAUS DE ILUMINAÇÃO, COM VENTOINHA &amp; DISPLAY, TECNOLOGIA PENTA-LED REF.: E-LED BRASIL - PAR LED - 18 LED 15W PENTA-LED  </t>
  </si>
  <si>
    <t>Composição 8466</t>
  </si>
  <si>
    <t xml:space="preserve">REFLETOR ELIPSOIDAL - REFLETOR ELIPSOIDAL ZOOM COM CAMPO DE ÂNGULO DISPONÍVEL: 25º-50º. ENERGIA 100 V A 277 V. MULTIFACETADO DE VIDRO REFLETOR. UMA OPERAÇÃO DE ZOOM ÚNICA. BLOQUEIO DE ZOOM POSITIVO. ÂNGULO DE CAMPO E FOCO COM MARCAÇÕES EM ESCALA. TAMBOR GIRATÓRIO ± 25º. TRÊS PLANOS DE AÇO INOXIDÁVEL PARA A MONTAGEM DA LÂMINA DO OBTURADOR. ALÇA DUPLA TRASEIRA. ROBUSTO FUNDIDO E DE CONSTRUÇÃO EM ALUMÍNIO EXTRUDADO. COM QUATRO FACAS, PORTA GELATINA, PORTA GOBO, GANCHO, ÍRIS, CABO DE SEGURANÇA E LÂMPADA DE 750W/220V. REF.: ETC - REFLETOR ELIPSOIDAL 25/50 ZOOM SOURCE FOUR  </t>
  </si>
  <si>
    <t>Composição 8467</t>
  </si>
  <si>
    <t xml:space="preserve">REFLETOR PC - CORPO EM PERFIL DE ALUMÍNIO EXTRUDADO COM ÓTIMA DISSIPAÇÃO DE CALOR, SEM VAZAMENTO DE LUZ E ILUMINAÇÃO DE ALTA INTENSIDADE, COM BORDAS ACENTUADAS  ACABAMENTO EM TINTA EPÓXI PRETO FOSCO PARA ALTAS TEMPERATURAS FOCALIZADOR CONSTITUÍDO DE BASE SUPORTE (CARRINHO) PARA O SOQUETE E HASTE DE LATÃO NIQUELADA, USINADA DO TIPO SEM FIM, PERMITINDO AJUSTES DE ABERTURA E FECHAMENTO DE FOCO (SPOT OU FLOOD)  FIAÇÃO INTERNA COM FIO ANTICHAMA REVESTIDO EM SILICONE, COM 01 M E PLUG PADRÃO BRASILEIRO 2P+T - 10A  ALÇA DE MANOBRA E PUNHO DO FOCALIZADOR FABRICADOS EM BAQUELITE ESPELHO ESFÉRICO EM ALUMÍNIO PURO (ALZAK) POLIDO E ELETRO-POLIDO  ARO PORTA LENTE COM GARRAS PARA SUSTENTAÇÃO DO PORTA GELATINA E BANDEIRA LENTE PLANO-CONVEXA DE 150MM , COM ÍNDICE DE TRANSPARÊNCIA DE 98%, FABRICADA EM BORO-SILICATO SCHOTT – ALE , COM BAIXO ÍNDICE DE DILATAÇÃO E RESISTENTE A ALTAS TEMPERATURAS  BRAÇO DE FIXAÇÃO FABRICADO EM AÇO PARA MOVIMENTOS MANUAIS DE PAN E TILT, COM SISTEMA DE FREIO ATRAVÉS DE DISCO METÁLICO SOQUETE : IEC - REF. GX 9,5 LÂMPADA DE 1.000W/ 230V. CABO DE SEGURANÇA E GANCHO. REF.: TELEM - TA-3011  </t>
  </si>
  <si>
    <t>Composição 8468</t>
  </si>
  <si>
    <t xml:space="preserve">CANHÃO DE SEGUIDOR - O CANHÃO SEGUIDOR COM LÂMPADA HMI DE 1200W/ 220V. CONSOLE DE COMANDO JÁ VEM ACOPLADO NA MANOPLA DE GUIA. COM 5 CORES (BRANCO, VERMELHO, AMARELO, AZUL E VERDE), AJUSTE DE ÍRIS AUTOMÁTICO E FOCO MANUAL. FUNÇÃO STROBO. O CANHÃO ACOMPANHADO DE UM TRIPÉ. COMANDOS DE: - RESET: REINICIA O APARELHO  - FLASH: EFEITO STROBO  - RISING HOOD: ABRE E FECHA O FEIXE DE LUZ  - WHITE: COR BRANCA  - RED: COR VERMELHA  - YELLOW: COR AMARELA  - BLUE: COR AZUL  - GREEN: COR VERDE REF.: SKY PIX - SKSF1200  </t>
  </si>
  <si>
    <t xml:space="preserve">CABOS, CAIXAS, TOMADAS E ACESSÓRIOS DE ÁUDIO  </t>
  </si>
  <si>
    <t>Composição 8410</t>
  </si>
  <si>
    <t>Composição 8411</t>
  </si>
  <si>
    <t>Composição 8412</t>
  </si>
  <si>
    <t>Composição 8413</t>
  </si>
  <si>
    <t>Composição 8414</t>
  </si>
  <si>
    <t xml:space="preserve">MULTICABO - CONDUTOR EM COBRE ESTANHADO OFHC 24 AWG, ISOLADO EM TERMOPLÁSTICO RESISTENTE À ALTA TEMPERATURA E BAIXA RETRAÇÃO DURANTE A SOLDA, BLINDAGEM EM DRENO DE COBRE ESTANHADO OFHC + FITA DE POLIÉSTER ALUMINIZADA, COBERTURA EM PVC, GRAVAÇÃO NO ESPAGUETE A CADA 5CM ALFANUMÉRICO E RESISTÊNCIA A ABRASÃO, MULTICABO CABO BALANCEADO 36X24AWG + BLD, COM 24 CONECTORES XLR 3P PLUG MACHO E 8 CONECTORES XLR 3P PLUG FÊMEA NA PONTA DA CABINE TÉCNICA E CAIXA DE MEDUSA PARA 36 CONECTORES E UMA SAÍDA PARA O MULTICABO FEITA EM CFF COM PINTURA EPÓXI COM 24 CONECTORES XLR 3P CHASSIS FÊMEA E 8 CONECTORES XLR 3P CHASSIS MACHO NA PONTA DO PALCO. COMPRIMENTO 80,0M. MONTADO NO LOCAL REF.: DATALINK - MULTSOUND + SANTO ÂMGELO - BSMED36 1S + NEUTRIK - 8 NC3FXX, 24 NC3MXX, 8 NC3MD-LX E 24 NC3FD-LX  </t>
  </si>
  <si>
    <t>Composição 8415</t>
  </si>
  <si>
    <t xml:space="preserve">MULTICABO AUXILIAR - CONDUTOR EM COBRE ESTANHADO OFHC 24 AWG, ISOLADO EM TERMOPLÁSTICO RESISTENTE À ALTA TEMPERATURA E BAIXA RETRAÇÃO DURANTE A SOLDA, BLINDAGEM EM DRENO DE COBRE ESTANHADO OFHC + FITA DE POLIÉSTER ALUMINIZADA, COBERTURA EM PVC, GRAVAÇÃO NO ESPAGUETE A CADA 5CM ALFANUMÉRICO E RESISTÊNCIA A ABRASÃO, MULTICABO CABO BALANCEADO 12X24AWG + BLD, COM 8 CONECTORES XLR 3P PLUG MACHO E 4 CONECTORES XLR 3P PLUG FÊMEA NA PONTA DA CABINE TÉCNICA E CAIXA DE MEDUSA PARA 12 CONECTORES E UMA SAÍDA PARA O MULTICABO FEITA EM CFF COM PINTURA EPÓXI COM 8 CONECTORES XLR 3P CHASSIS FÊMEA E 4 CONECTORES XLR 3P CHASSIS MACHO NA PONTA DO PALCO. COMPRIMENTO 20,0M. REF.: DATALINK - MULTSOUND + SANTO ÂMGELO - BSMED12 + NEUTRIK - 4 NC3FXX, 8 NC3MXX, 4 NC3MD-LX E 8 NC3FD-LX  </t>
  </si>
  <si>
    <t>Composição 8416</t>
  </si>
  <si>
    <t>Composição 8417</t>
  </si>
  <si>
    <t>Composição 8418</t>
  </si>
  <si>
    <t>Composição 8419</t>
  </si>
  <si>
    <t xml:space="preserve">CABO DE REDE - CABO DE 4 PARES TRANÇADOS COMPOSTOS DE CONDUTORES SÓLIDOS DE COBRE NU, 23 AWG, ISOLADOS EM POLIETILENO ESPECIAL. CAPA EXTERNA EM PVC NÃO PROPAGANTE À CHAMA, COM CONECTORES RJ 45 NAS PONTAS. COMPRIMENTO 2,0M REF.: FURUKAWA - GIGALAN CAT.6 U/UTP  </t>
  </si>
  <si>
    <t>Composição 8420</t>
  </si>
  <si>
    <t>Composição 8421</t>
  </si>
  <si>
    <t>Composição 8423</t>
  </si>
  <si>
    <t xml:space="preserve">CAIXA AC - CAIXA COM TOMADA DE EMBUTIR COM TAMPA 2P+T - 20A - 250V. INVÓLUCRO EM PLÁSTICO, AUTO EXTINGUÍVEL. TAMPA COM MOLA EM AÇO INOXIDÁVEL. PINO DE ARTICULAÇÃO ACOPLADO À TAMPA. GRAU DE PROTEÇÃO, CONFORME A NORMA NBR IEC 60529: IP44 REFERÊNCIAS NORMATIVAS NBR14136 E NBR NM 60884-1. FIXADA DIRETAMENTE NA TORRE DE SOM. REF.: STECK - SM5820  </t>
  </si>
  <si>
    <t>Composição 8424</t>
  </si>
  <si>
    <t xml:space="preserve">CAIXA DE DISTRIBUIÇÃO - CAIXA EM MATERIAL TERMOPLÁSTICO AUTO EXTINGUÍVEL. (POLIAMIDA 6.6) / ABS (CAIXAS) COM 6 TOMADAS 2P+T / 32A TIPO INDUSTRIAL. REF.: STECK - SX3B32  </t>
  </si>
  <si>
    <t>Composição 8425</t>
  </si>
  <si>
    <t xml:space="preserve">CAIXA DE ENERGIA - CAIXA EM MATERIAL TERMOPLÁSTICO AUTO EXTINGUÍVEL. (POLIAMIDA 6.6) / ABS (CAIXAS) COM 6 TOMADAS 2P+T / 10A TIPO NBR. REF.: STECK - SX6NP  </t>
  </si>
  <si>
    <t>Composição 8469</t>
  </si>
  <si>
    <t>Composição 8426</t>
  </si>
  <si>
    <t xml:space="preserve">TORRE DE SOM - TORRE DE ALUMÍNIO DE 300MM DE LARGURA POR 3,0M DE COMPRIMENTO REF.: AURATEC - AL30 - 3M  </t>
  </si>
  <si>
    <t>Composição 8427</t>
  </si>
  <si>
    <t xml:space="preserve">BASE DE TORRE - BASE QUADRADA AL-30 TUBO RETANGULAR - 800 X 800MM BASE QUADRADA EM ALUMÍNIO PARA MONTAGENS DE GRANDE PORTE, FIXADA NO PAVIMENTO DO PALCO. REF.: AURATEC - BASE QUADRADA AL30  </t>
  </si>
  <si>
    <t>Composição 8428</t>
  </si>
  <si>
    <t xml:space="preserve">TORRE DE CARGA - TORRE DE ALUMÍNIO DE 300MM DE LARGURA POR 1,0M DE COMPRIMENTO REF.: AURATEC - AL30 - 1M  </t>
  </si>
  <si>
    <t>Composição 8429</t>
  </si>
  <si>
    <t xml:space="preserve">CUBO 3 FACES - CUBO DE ALUMÍNIO DE 3 FACES LINEARES DE Q30 REF.: AURATEC - CUBO AL-30 - 3 FACES LINEARES  </t>
  </si>
  <si>
    <t>Composição 8430</t>
  </si>
  <si>
    <t>Composição 8431</t>
  </si>
  <si>
    <t xml:space="preserve">PARABOLT EM AÇO SEXTAVADO M16X200 COM PORCA E ARRUELA COM BRAÇADEIRA DE AÇO 50MM REF.: CISER  </t>
  </si>
  <si>
    <t xml:space="preserve">EQUIPAMENTOS ELETRÔNICOS DE ÁUDIO  </t>
  </si>
  <si>
    <t>Composição 8432</t>
  </si>
  <si>
    <t xml:space="preserve">CD PLAYER - PORTA USB PARA IPOD DIGITAL INTERFACE E MEMÓRIA USB REC / PLAY. CONEXÃO DE ÁUDIO DIGITAL DO IPOD VIA USB DOCKING CABLE. GRAVAÇÃO MP3 DE CD PARA DISPOSITIVO DE MEMÓRIA USB. BURR BROWN 1791ADBR, AMOSTRAGEM DE 24 BITS / 192KHZ, SEGMENTO AVANÇADO, CONVERSOR DE ÁUDIO ESTÉREO DIGITAL PARA ANALÓGICO. CONTROLE REMOTO INCLUÍDO. REF.: TEAC - CD-P650-B  </t>
  </si>
  <si>
    <t>Composição 8433</t>
  </si>
  <si>
    <t xml:space="preserve">MICROFONE UHF - SISTEMA SEM FIO. ELECTRÓNICA: LARGURA DE BANDA: 35 HZ - 20 KHZ  ALCANCE DE FREQUÊNCIA:500 - 865 MHZ CANAIS SELECIONÁVEIS: 12000 EMISSOR: MICROFONE: D5  . SENSIBILIDADE: HEADSET: 40 MV/PA . QUALIDADE: EMISSOR: THD: &lt;0.7% A 1 KHZ SNR:120DB(A)  RECEPTOR:  THD: &lt;0.3% A 1 KHZ  SNR:120DB. REF.: AKG - SR45+HT45  </t>
  </si>
  <si>
    <t>Composição 8434</t>
  </si>
  <si>
    <t xml:space="preserve">CONSOLE DE ÁUDIO - CONSOLE DIGITAL COM 33 FADERS MOTORIZADOS (16 CANAIS + 1 MASTER). 48 CANAIS DE ENTRADA DE MIXAGEM (40 MONO + 2 ESTÉREO+ 2 RETORNOS). 20 AUXILIARES VIAS (8 MONO + 6 ESTÉREO) + ESTÉREO + SUB. 8 GRUPOS DCA COM ROLL-OUT. 32 ENTRADAS XLR ANALÓGICAS / TRS MIC COMBO / LINE INPUT + 2 ENTRADAS ANALÓGICAS RCA STEREO EM LINHA. 16 SAÍDAS XLR ANALÓGICAS. GRAVAÇÃO E REPRODUÇÃO DE ATÉ 34 CANAIS VIA USB 2.0 + 2 CANAIS DE UM DISPOSITIVO DE ARMAZENAMENTO USB. 1 SLOT DE EXPANSÃO PARA CARTÃO DE INTERFACE DE ÁUDIO NY64-D COM EQUALIZADORES GRÁFICOS E PARAMÉTRICOS, NOISE GATE E COMPRESSOR POR CANAL. TELA TOUCHSCREEN DE CONTROLE. REF.: YAMAHA - TF 5  </t>
  </si>
  <si>
    <t>Composição 8435</t>
  </si>
  <si>
    <t xml:space="preserve">ROTEADOR WIFI - ROTEADOR WIFI COM 4 ENTRADAS RJ45 DE LONGO ALCANCE, 4 PORTAS LAN 10/100MBPS, 1 PORTA WAN 10/100MBPS, 2 ANTENAS EXTERNAS DESTACÁVEIS DE 8 DBI (RP-SMA), IEEE 802.11N, IEEE 802.11G, IEEE 802.11B, FREQUENCIA: 2.4-2.4835GHZ,  REF.: TP-LINK - TL-WR841HP  </t>
  </si>
  <si>
    <t>Composição 8436</t>
  </si>
  <si>
    <t xml:space="preserve">TABLET - TABLET DE 9,7" COM 32 MB DE MEMÓRIA COM WIFI. REF.: APPLE -  IPAD AIR 2  </t>
  </si>
  <si>
    <t>Composição 8437</t>
  </si>
  <si>
    <t xml:space="preserve">FONTE AC - GERENCIADOR E CONDICIONADOR DE ENERGIA . CORRENTE MÁXIMA NA ENTRADA DE 10ARMS E 30APICO POR ATÉ 1S.SAÍDAS: 1 GRUPO COM UMA TOMADA NBR-14136, 10A, 3 PINOS E OUTRA POWERCON® E OUTROS 3 GRUPOS COM DUAS TOMADAS NBR-14136, 10A, 3 PINOS. TODAS COM CAPACIDADE DE 10ARMS E 25APICO REF.: PENTACÚSTICA - PM-1.1  </t>
  </si>
  <si>
    <t xml:space="preserve">CAIXAS ACÚSTICAS, MICROFONES E ACESSÓRIOS  </t>
  </si>
  <si>
    <t xml:space="preserve">MICROFONES  </t>
  </si>
  <si>
    <t>Composição 8438</t>
  </si>
  <si>
    <t xml:space="preserve">MICROFONE DE MESA - MICROFONE GOOSENECK. ELECTRÓNICA: FILTRO BASS CUT. PADRÃO POLAR: CARDIÓIDE. CONDENSADOR. IMPEDÂNCIA: 600 O. SENSIBILIDADE: 18 MV/PA (-35 DBV). ALTURA: 58,42 CM (18''). COR PRETA. REF.: AKG - CGN99C/L  </t>
  </si>
  <si>
    <t xml:space="preserve">SET DE MICROFONES - MICROFONES PARA BATERIA COM 7 ELEMENTOS EM UM SET DE MICROFONES COM MALETA DE TRANSPORTE. 3 MICROFONES DE DIFRAGMA GRANDE COM PAD DE ATENUAÇÃO COMUTÁVEL E O FILTRO DE CORTE BAIXO PERMITEM SPL ALTO ATÉ 150 DB E ELIMINAM O EFEITO DE PROXIMIDADE. 4 MICROFONES DINAMICOS COM DIAFRAGMA VARIMOTIONTM LAMINADO, ALTA SUPRESSÃO DE REALIMENTAÇÃO, COM PADRÃO POLAR SUPERCARDIOIDE. MONTAGEM DE CHOQUE DUPLO DE CÁPSULA DE MICROFONE. POP FILTER PARA ELIMINAÇÃO DE ESTALOS E RUÍDOS DE VENTO. 3 MICROFONES PARA INSTRUMENTOS DE SOPRO COM PADRÃO POLAR CARDIÓIDE, MONTAGEM INTEGRADA DE ANTI-RUÍDO DO TRANSDUTOR, FIXAÇÃO DE MONTAGEM EM BORRACHA, PESCOÇO DE GANSO ROBUSTO E ALTAMENTE ESTÁVEL. 4 MICROFONES PARA PERCUSSÃO COM PADRÃO POLAR CARDIÓIDE, CAIXA DE METAL COMPLETO COM MONTAGEM DE CHOQUE, GARRA DE MONTAGEM INTEGRADA, SUPORTE DE PESCOÇO DE GANSO INCLUÍDO. 4 MICROFONES PARA CORDAS COM TRANSDUTOR CONDENSADOR EM INVÓLUCRO VEDADO, CAPTAÇÃO DE VIBRAÇÃO ULTRALEVE, PADRÃO POLAR CARDIÓIDE, PESCOÇO DE GANSO. REF.: AKG  </t>
  </si>
  <si>
    <t>Composição 8439</t>
  </si>
  <si>
    <t xml:space="preserve">DRUM SET SESSION I  </t>
  </si>
  <si>
    <t>Composição 8440</t>
  </si>
  <si>
    <t xml:space="preserve">C3000  </t>
  </si>
  <si>
    <t>Composição 8441</t>
  </si>
  <si>
    <t xml:space="preserve">D5  </t>
  </si>
  <si>
    <t>Composição 8442</t>
  </si>
  <si>
    <t xml:space="preserve">C519M  </t>
  </si>
  <si>
    <t>Composição 8443</t>
  </si>
  <si>
    <t xml:space="preserve">C518M  </t>
  </si>
  <si>
    <t>Composição 8444</t>
  </si>
  <si>
    <t xml:space="preserve">C516ML  </t>
  </si>
  <si>
    <t xml:space="preserve">CAIXAS ACÚSTICAS  </t>
  </si>
  <si>
    <t>Composição 8445</t>
  </si>
  <si>
    <t xml:space="preserve">CAIXA SUB - SUBWOOFER AMPLIFICADO DE 18". ALTO FALANTE BOBINA DE 4" DUPLA ARANHA E EXCURSÃO DE 19 MM. DSP INTERNO (DIGITAL SIGNAL PROCESSOR) COM CONTROLE VIA PC ATRAVÉS DE REDE CAT5. AMPLIFICAÇÃO DIGITAL E FONTE CHAVEADA. FLY TRACK E FLANGE 35MM PARA PEDESTAL. DSP INTERNO (DIGITAL SIGNAL PROCESSOR) COM CONTROLE VIA PC OU MAC ATRAVÉS DE PROTOCOLO TCP-IP. ENTRADAS DE ÁUDIO DIGITAL PROTOCOLO DANTE OPCIONAL. POTÊNCIA TOTAL DOS AMPLIFICADORES (6) :1200 W RMS (CONTÍNUO),2400 W PICO. MAX SPL CALCULADO 1M DB SPL (CONTÍNUO/PICO) (3): 126/ 132 DB SPL. RESP FREQUÊNCIA (4): 28 HZ A 200 HZ, CONEXÃO: 2 X XLR, 2 X POWERCON NAC3 (INPUT, LINK), 1 X RJ 45. ALIMENTAÇÃO: 90 A 260 V AC AUTOMÁTICO. SENSIBILIDADE: +4 DBU (1,2V) REF.: FZ - SUB18A  </t>
  </si>
  <si>
    <t>Composição 8446</t>
  </si>
  <si>
    <t xml:space="preserve">CAIXA LINE - LINE ARRAY AMPLIFICADO DE DUAS VIAS 2 X 8 ” + DRIVER 1,4” E DIAFRAGMA DE 3”. FLY HARDWARE INTEGRADO AO DISSIPADOR EXTRUDADO, EM ALUMÍNIO ESTRUTURAL 6061-T6. INCLINAÇÃO ATÉ 8º COM STEPS DE 0,5º. COBERTURA HORIZONTAL SIMÉTRICA DE 110º. ALTO FALANTES E DRIVER DE NEODÍMIO. BAIXO PESO E TAMANHO COMPACTO. FONTE CHAVEADA E AMPLIFICAÇÃO DIGITAL. PRESETS E FILTRO HIGH PASS SELECIONÁVEL ATRAVÉS DE SOFTWARE COM COMANDO NO PAINEL TRASEIRO. DSP INTERNO (DIGITAL SIGNAL PROCESSOR) COM CONTROLE VIA PC OU MAC ATRAVÉS DE PROTOCOLO TCP-IP. ENTRADAS DE ÁUDIO DIGITAL PROTOCOLO DANTE OPCIONAL. - POTÊNCIA TOTAL DOS AMPLIFICADORES (6) : 1200 W RMS (CONTÍNUO), 2400 W PICO. COBERTURA (2): 110º HORIZONTAL. MAX SPL CALCULADO 1M DB SPL (CONTÍNUO/PICO) (3): 128,5/134,5 DB (LF) 128/134 (HF). RESP. FREQUÊNCIA (4): 80 HZ A 17 KHZ. ALIMENTAÇÃO: 90 A 260 V AC AUTOMÁTICO. CONSUMO ELÉTRICO @ POTÊNCIA PLENA: 880 W. SENSIBILIDADE: +4 DBU (1,2 V). CONECTORES: 2 X XLR, 2 X POWERCON NAC3 (INPUT, LINK), 1 X RJ 45 REF.: FZ - J08A  </t>
  </si>
  <si>
    <t>Composição 8447</t>
  </si>
  <si>
    <t xml:space="preserve">CAIXA MONITOR - CAIXA ACÚSTICA DUAS VIAS 1 X AF DE 8” + DRIVER 1”. DSP INTERNO (DIGITAL SIGNAL PROCESSOR) COM CONTROLE VIA PC OU MAC ATRAVÉS DE PROTOCOLO TCP-IP. AMPLIFICAÇÃO DIGITAL E FONTE CHAVEADA. FLYTRACK SUPERIOR E LATERAL PARA IÇAMENTO. QUATRO PONTOS M6 PARA SUPORTE PAN/TILT E FLANGE 35MM PARA PEDESTAL. FORMATO PA / MONITOR SIMÉTRICO – CAIXA L E R. PRESETS E FILTRO HIGH PASS SELECIONÁVEL ATRAVÉS DE SOFTWARE COM COMANDO NO PAINEL TRASEIRO. FALANTE DE BAIXA COMPRESSÃO DE POTENCIA COM BOBINA DE 2,5”. ENTRADAS DE ÁUDIO DIGITAL PROTOCOLO DANTE OPCIONAL. - POTÊNCIA TOTAL DOS AMPLIFICADORES (6) : 1200 W RMS (CONTÍNUO) 2400 W PICO. COBERTURA (2): 70º X 60º. MAX SPL CALCULADO 1M DB SPL (CONTÍNUO/PICO) (3): 118/ 124 DB SPL. RESP FREQUÊNCIA (4): 80 HZ A 20 KHZ. ALIMENTAÇÃO: 90 A 260 V AC AUTOMÁTICO. CONSUMO ELÉTRICO @ POTÊNCIA PLENA: 880 W. SENSIBILIDADE: +4 DBU (1,2 V). CONECTORES: 2 X XLR , 2 X POWERCON NAC3 (INPUT, LINK), 1 X RJ 45 REF.: FZ - 108A  </t>
  </si>
  <si>
    <t>Composição 8448</t>
  </si>
  <si>
    <t xml:space="preserve">BUMPER - BUMPER DE SUSTENTAÇÃO DO LINE ARRAY, COM 3 TRILHOS DE SUSTENTAÇÃO. A CAPACIDADE DO TRILHO CENTRAL É DE ATÉ 12 ELEMENTOS E A DOS DOS TRILHOS LATERAIS ATÉ 24 ELEMENTOS. DISPENSA INCLINÔMETRO.  REF.: FZ - BUMPER J08A  </t>
  </si>
  <si>
    <t>Composição 8449</t>
  </si>
  <si>
    <t xml:space="preserve">PEDESTAL - SUPORTE UNIVERSAL PARA MICROFONE EASY LOCK PLUS, COR PRETO, DE 1,0 A 2,0 METROS DE ALTURA. REF.: RMV - PSU0135  </t>
  </si>
  <si>
    <t xml:space="preserve">CABEAMENTO ESTRUTURADO  </t>
  </si>
  <si>
    <t xml:space="preserve">CAIXA 4X4" - PVC  </t>
  </si>
  <si>
    <t xml:space="preserve">CAIXA 4X2" - PVC  </t>
  </si>
  <si>
    <t xml:space="preserve">CAIXA DE PASSAGEM NO PISO- 30X30X40CM  </t>
  </si>
  <si>
    <t xml:space="preserve">CURVA ROSCÁVEL MACHO - RÍGIDO  </t>
  </si>
  <si>
    <t xml:space="preserve">LUVA ROSCÁVEL - RÍGIDO  </t>
  </si>
  <si>
    <t xml:space="preserve">ELETRODUTO 3/4" RÍGIDO - TETO  </t>
  </si>
  <si>
    <t xml:space="preserve">ELETRODUTO 3/4" CORRUGADO - PAREDE  </t>
  </si>
  <si>
    <t xml:space="preserve">ELETRODUTO 3/4" RÍGIDO - PISO  </t>
  </si>
  <si>
    <t>Composição 8323</t>
  </si>
  <si>
    <t xml:space="preserve">CONVERSOR DE CABO UTP X FIBRA ÓPTICA  </t>
  </si>
  <si>
    <t>Composição 8324</t>
  </si>
  <si>
    <t xml:space="preserve">TOMADA RJ45 NA PAREDE DOIS PARES (2P)  </t>
  </si>
  <si>
    <t>Composição 8325</t>
  </si>
  <si>
    <t xml:space="preserve">SWITCH COM 16 PORTAS  </t>
  </si>
  <si>
    <t>Composição 8326</t>
  </si>
  <si>
    <t xml:space="preserve">SWITCH COM 8 PORTAS  </t>
  </si>
  <si>
    <t>Composição 8327</t>
  </si>
  <si>
    <t xml:space="preserve">CABO DE FIBRA ÓPTICA MONOMODO - CABO PARA LÓGICA  </t>
  </si>
  <si>
    <t>Composição 8328</t>
  </si>
  <si>
    <t xml:space="preserve">CABO UTP 4 PARES - CABO PARA LÓGICA  </t>
  </si>
  <si>
    <t xml:space="preserve">ADMINISTRAÇÃO/PRODUÇÃO E MÍDIA  </t>
  </si>
  <si>
    <t xml:space="preserve">TOMADA UNIVERSAL RETANGULAR 2P+T 10A, COM ESPELHO  </t>
  </si>
  <si>
    <t xml:space="preserve">TOMADA UNIVERSAL DUPLA RETANGULAR 2P+T 10A, COM ESPELHO  </t>
  </si>
  <si>
    <t xml:space="preserve">INTERRUPTOR 1 FUNÇÃO  </t>
  </si>
  <si>
    <t xml:space="preserve">INTERRUPTOR 2 FUNÇÕES  </t>
  </si>
  <si>
    <t xml:space="preserve">ELETRODUTO PVC DE ENCAIXE 1", VARA DE 3M  </t>
  </si>
  <si>
    <t xml:space="preserve">ELETRODUTO PVC DE ENCAIXE 2", VARA DE 3M  </t>
  </si>
  <si>
    <t xml:space="preserve">BRAÇADEIRA GALVANIZADA, TIPO CUNHA P/ ELETRODUTO DE 1"  </t>
  </si>
  <si>
    <t xml:space="preserve">BRAÇADEIRA GALVANIZADA, TIPO CUNHA P/ ELETRODUTO DE 2"  </t>
  </si>
  <si>
    <t xml:space="preserve">CAIXA OCTOGONAL 4X4"  </t>
  </si>
  <si>
    <t xml:space="preserve">CAIXA DE LUZ 4X2"  </t>
  </si>
  <si>
    <t>Composição 8329</t>
  </si>
  <si>
    <t xml:space="preserve">FIXAÇÃO UTILIZANDO PARAFUSO AUTO-ATARRAXANTE CABEÇA CHATA PHILIPS, 6MM E BUCHA DE NYLON 6MM  </t>
  </si>
  <si>
    <t>Composição 8330</t>
  </si>
  <si>
    <t xml:space="preserve">TOMADA INDUSTRIAL, TIPO STECK, 32A. 3F+N+T  </t>
  </si>
  <si>
    <t xml:space="preserve">LUVA PVC RÍGIDO, PARA ELETRODUTOS DE 1''  </t>
  </si>
  <si>
    <t xml:space="preserve">LUVA PVC RÍGIDO, PARA ELETRODUTOS DE 2''  </t>
  </si>
  <si>
    <t>Composição 8331</t>
  </si>
  <si>
    <t xml:space="preserve">UNIDUT CÔNICO, 1'', EM PVC  </t>
  </si>
  <si>
    <t xml:space="preserve">UNIDUT CÔNICO, 2'', EM PVC  </t>
  </si>
  <si>
    <t>Composição 8333</t>
  </si>
  <si>
    <t xml:space="preserve">SENSOR DE PRESENÇA FRONTAL  </t>
  </si>
  <si>
    <t>Composição 8334</t>
  </si>
  <si>
    <t xml:space="preserve">QDC3: QUADRO DE SOBREPOR EM CHAPA DE AÇO, GRAU DE PROTEÇÃO IP54 COM PLACA DE MONTAGEM, 600X400X200MM, BARRAMENTO DE 100A POR FASE COM SUSPENSÃO POR ISOLADORES EPÓXI, DPS NO CIRCUITO DE ENTRADA PARA CADA FASE, BARRAMENTO DE NEUTRO 100A, BARRAMENTO DE TERRA. DISJUNTORES MONOFÁSICOS: 2X10A 1X16A. DISJUNTORES TRIFÁSICOS: 3X32A, 3X25A 1X100A. DISPOSITIVO DR MONOFÁSICO 16A.  </t>
  </si>
  <si>
    <t xml:space="preserve">QDC4: QUADRO DE SOBREPOR EM CHAPA DE AÇO, GRAU DE PROTEÇÃO IP54 COM PLACA DE MONTAGEM, 400X400X200MM, BARRAMENTO DE 32A POR FASE COM SUSPENSÃO POR ISOLADORES EPÓXI, DPS NO CIRCUITO DE ENTRADA PARA CADA FASE, BARRAMENTO DE NEUTRO 32A, BARRAMENTO DE TERRA. DISJUNTORES MONOFÁSICOS: 2X10A. DOIS CONTATORES 16A COM BOBINA PARA ACIONAMENTO EM 220V, 2 BOTOEIRAS DE COMANDO, 2 SINALEIRAS DE INDICAÇÃO NA COR VERMELHA PARA ACIONAMENTO EM 220V.  </t>
  </si>
  <si>
    <t xml:space="preserve">HASTE PARA ATERRAMENTO 2400MM  </t>
  </si>
  <si>
    <t>Composição 8336</t>
  </si>
  <si>
    <t xml:space="preserve">CONECTOR DE ATERRAMENTO TIPO SPLIT-BOLT  </t>
  </si>
  <si>
    <t>Composição 8337</t>
  </si>
  <si>
    <t xml:space="preserve">CARTUCHO PARA IGNIÇÃO DE SOLDA EXOTÉRMICA Nº115  </t>
  </si>
  <si>
    <t>Composição 8338</t>
  </si>
  <si>
    <t>Composição 8339</t>
  </si>
  <si>
    <t xml:space="preserve">CAIXA DE EQUIPOTENCIALIZAÇÃO COM 11 TERMINAIS PARA USO  </t>
  </si>
  <si>
    <t>Composição 8340</t>
  </si>
  <si>
    <t xml:space="preserve">CAIXA DE INSPEÇÃO EM PVC, DIÂMETRO 250MM, ALTURA 250MM, FORNECIDA COM TAMPA DE FERRO FUNDIDO COM DIÂMETRO DE 250MM.  </t>
  </si>
  <si>
    <t xml:space="preserve">CAMARINS/ESTAR/DEPÓSITO  </t>
  </si>
  <si>
    <t>Composição 8345</t>
  </si>
  <si>
    <t xml:space="preserve">QDC2: QUADRO DE SOBREPOR EM CHAPA DE AÇO, GRAU DE PROTEÇÃO IP54 COM PLACA DE MONTAGEM, 400X400X200MM, BARRAMENTO DE 32A POR FASE COM SUSPENSÃO POR ISOLADORES EPÓXI, DPS NO CIRCUITO DE ENTRADA PARA CADA FASE, BARRAMENTO DE NEUTRO 32A, BARRAMENTO DE TERRA. DISJUNTORES MONOFÁSICOS: 2X10A 2X16A, 3X25A. DISJUNTORES TRIFÁSICOS: 1X16A. DOIS DISPOSITIVOS DR 16A.  </t>
  </si>
  <si>
    <t xml:space="preserve">BANHEIROS  </t>
  </si>
  <si>
    <t>Composição 8350</t>
  </si>
  <si>
    <t xml:space="preserve">QDC: QUADRO DE SOBREPOR EM CHAPA DE AÇO, GRAU DE PROTEÇÃO IP54 COM PLACA DE MONTAGEM, 600X400X200MM, BARRAMENTO DE 150A POR FASE COM SUSPENSÃO POR ISOLADORES EPÓXI, DPS NO CIRCUITO DE ENTRADA PARA CADA FASE, BARRAMENTO DE NEUTRO 150A, BARRAMENTO DE TERRA. DISJUNTORES TRIFÁSICOS: 2X16A, 1X100A, 1X125A.  </t>
  </si>
  <si>
    <t>Composição 8351</t>
  </si>
  <si>
    <t xml:space="preserve">QDC1: QUADRO DE SOBREPOR EM CHAPA DE AÇO, GRAU DE PROTEÇÃO IP54 COM PLACA DE MONTAGEM, 400X400X200MM, BARRAMENTO DE 32A POR FASE COM SUSPENSÃO POR ISOLADORES EPÓXI, DPS NO CIRCUITO DE ENTRADA PARA CADA FASE, BARRAMENTO DE NEUTRO 32A, BARRAMENTO DE TERRA. DISJUNTORES MONOFÁSICOS: 2X10A 1X16A. DISJUNTORES TRIFÁSICOS: 1X16A. UM DISPOSITIVO DR 16A.  </t>
  </si>
  <si>
    <t xml:space="preserve">ÁREA EXTERNA  </t>
  </si>
  <si>
    <t xml:space="preserve">ELETRODUTO DE POLIETILENO DE ALTA DENSIDADE FLEXÍVEL 1 1/2''  </t>
  </si>
  <si>
    <t xml:space="preserve">ELETRODUTO PVC RÍGIDO, ANTICHAMA 4"  </t>
  </si>
  <si>
    <t xml:space="preserve">INSTALAÇÕES HIDROSSANITÁRIAS  </t>
  </si>
  <si>
    <t xml:space="preserve">ESGOTO  </t>
  </si>
  <si>
    <t xml:space="preserve">TUBO PVC SOLDÁVEL BRANCO Ø40  </t>
  </si>
  <si>
    <t xml:space="preserve">TUBO PVC SOLDÁVEL BRANCO Ø50  </t>
  </si>
  <si>
    <t xml:space="preserve">TUBO PVC SOLDÁVEL BRANCO Ø75  </t>
  </si>
  <si>
    <t xml:space="preserve">TUBO PVC SOLDÁVEL BRANCO Ø100  </t>
  </si>
  <si>
    <t xml:space="preserve">TUBO PVC SOLDÁVEL BRANCO Ø150  </t>
  </si>
  <si>
    <t xml:space="preserve">CAIXA SIFONADA 150X185X75MM  </t>
  </si>
  <si>
    <t xml:space="preserve">CAIXA SIFONADA 100X100X50MM  </t>
  </si>
  <si>
    <t xml:space="preserve">CURVA 90º Ø100MM  </t>
  </si>
  <si>
    <t xml:space="preserve">CURVA 90º Ø50MM  </t>
  </si>
  <si>
    <t xml:space="preserve">CURVA PARA PÉ DE COLUNA Ø150MM  </t>
  </si>
  <si>
    <t xml:space="preserve">JOELHO DE 45º SECUNDÁRIO Ø40MM  </t>
  </si>
  <si>
    <t xml:space="preserve">JOELHO DE 45º  Ø75MM  </t>
  </si>
  <si>
    <t xml:space="preserve">JOELHO DE 45º  Ø100MM  </t>
  </si>
  <si>
    <t xml:space="preserve">JOELHO DE 45º  Ø50MM  </t>
  </si>
  <si>
    <t xml:space="preserve">JOELHO 90º SECUNDÁRIO Ø40MM  </t>
  </si>
  <si>
    <t xml:space="preserve">JOELHO 90º Ø50MM  </t>
  </si>
  <si>
    <t xml:space="preserve">JUNÇÃO Ø100MMXØ75MM  </t>
  </si>
  <si>
    <t xml:space="preserve">JUNÇÃO Ø100MM  </t>
  </si>
  <si>
    <t>Composição 8352</t>
  </si>
  <si>
    <t xml:space="preserve">JUNÇÃO Ø100MMXØ50MM  </t>
  </si>
  <si>
    <t xml:space="preserve">LUVA Ø75MM  </t>
  </si>
  <si>
    <t xml:space="preserve">LUVA Ø100MM  </t>
  </si>
  <si>
    <t xml:space="preserve">LUVA Ø50MM  </t>
  </si>
  <si>
    <t>Composição 8353</t>
  </si>
  <si>
    <t xml:space="preserve">TÊ 45º SECUNDÁRIO Ø40MM  </t>
  </si>
  <si>
    <t>Composição 8354</t>
  </si>
  <si>
    <t xml:space="preserve">TÊ Ø75MMXØ50MM  </t>
  </si>
  <si>
    <t xml:space="preserve">TÊ Ø50MM  </t>
  </si>
  <si>
    <t xml:space="preserve">ÁGUA FRIA  </t>
  </si>
  <si>
    <t xml:space="preserve">TUBO PVC SOLDÁVEL MARROM Ø20MM  </t>
  </si>
  <si>
    <t xml:space="preserve">TUBO PVC SOLDÁVEL MARROM Ø25MM  </t>
  </si>
  <si>
    <t xml:space="preserve">TUBO PVC SOLDÁVEL MARROM Ø32MM  </t>
  </si>
  <si>
    <t xml:space="preserve">TUBO PVC SOLDÁVEL MARROM Ø40MM  </t>
  </si>
  <si>
    <t xml:space="preserve">TUBO PVC SOLDÁVEL MARROM Ø60MM  </t>
  </si>
  <si>
    <t xml:space="preserve">ADAPTADOR SOLDÁVEL CURTO BOLSA E ROSCA Ø32MMX1"  </t>
  </si>
  <si>
    <t xml:space="preserve">ADAPTADOR SOLDÁVEL CURTO BOLSA E ROSCA Ø25MMX3/4"  </t>
  </si>
  <si>
    <t>Composição 8355</t>
  </si>
  <si>
    <t xml:space="preserve">BUCHA DE REDUÇÃO LONGA Ø32MM X Ø20MM  </t>
  </si>
  <si>
    <t>Composição 8356</t>
  </si>
  <si>
    <t xml:space="preserve">BUCHA DE REDUÇÃO LONGA Ø60MM X Ø32MM  </t>
  </si>
  <si>
    <t>Composição 8357</t>
  </si>
  <si>
    <t xml:space="preserve">BUCHA DE REDUÇÃO LONGA Ø40MM X Ø25MM  </t>
  </si>
  <si>
    <t xml:space="preserve">JOELHO 45º Ø40MM  </t>
  </si>
  <si>
    <t xml:space="preserve">JOELHO 90º COM BUCHA DE LATÃO Ø25MMX1/2"  </t>
  </si>
  <si>
    <t xml:space="preserve">JOELHO 90º COM BUCHA DE LATÃO Ø25MMX3/4"  </t>
  </si>
  <si>
    <t>Composição 8358</t>
  </si>
  <si>
    <t xml:space="preserve">JOELHO 90º COM BUCHA DE LATÃO Ø20X1/2"  </t>
  </si>
  <si>
    <t xml:space="preserve">JOELHO DE 90º  Ø32MM  </t>
  </si>
  <si>
    <t xml:space="preserve">JOELHO DE 90º  Ø25MM  </t>
  </si>
  <si>
    <t xml:space="preserve">JOELHO DE 90º  Ø60MM  </t>
  </si>
  <si>
    <t xml:space="preserve">LUVA COM BUCHA DE LATÃO Ø20MMX1/2"  </t>
  </si>
  <si>
    <t xml:space="preserve">JOELHO DE 90º  Ø20MM  </t>
  </si>
  <si>
    <t xml:space="preserve">LUVA DE REDUÇÃO Ø32MMXØ25MM  </t>
  </si>
  <si>
    <t xml:space="preserve">LUVA DE REDUÇÃO Ø25MMXØ20MM  </t>
  </si>
  <si>
    <t xml:space="preserve">TÊ DE REDUÇÃO Ø40MMXØ32MM  </t>
  </si>
  <si>
    <t xml:space="preserve">TÊ DE REDUÇÃO Ø32MMXØ25MM  </t>
  </si>
  <si>
    <t xml:space="preserve">TÊ DE REDUÇÃO Ø25MMXØ20MM  </t>
  </si>
  <si>
    <t xml:space="preserve">TÊ DE REDUÇÃO Ø60MMXØ40MM  </t>
  </si>
  <si>
    <t xml:space="preserve">TÊ Ø32MM  </t>
  </si>
  <si>
    <t xml:space="preserve">TÊ Ø25MM  </t>
  </si>
  <si>
    <t xml:space="preserve">TÊ Ø60MM  </t>
  </si>
  <si>
    <t xml:space="preserve">REGISTRO DE GAVETA BASE Ø1"  </t>
  </si>
  <si>
    <t xml:space="preserve">REGISTRO DE GAVETA BASE Ø3/4"  </t>
  </si>
  <si>
    <t xml:space="preserve">REGISTRO DE PRESSÃO Ø1/2"  </t>
  </si>
  <si>
    <t xml:space="preserve">ÁGUA PLUVIAL  </t>
  </si>
  <si>
    <t xml:space="preserve">TUBO PVC SÉRIE REFORÇADA Ø200MM  </t>
  </si>
  <si>
    <t xml:space="preserve">TUBO PVC SÉRIE REFORÇADA Ø150MM  </t>
  </si>
  <si>
    <t xml:space="preserve">TUBO PVC SÉRIE REFORÇADA Ø100MM  </t>
  </si>
  <si>
    <t xml:space="preserve">TUBO PVC SÉRIE REFORÇADA Ø75MM  </t>
  </si>
  <si>
    <t xml:space="preserve">CAP Ø75MM  </t>
  </si>
  <si>
    <t xml:space="preserve">CAP Ø100MM  </t>
  </si>
  <si>
    <t xml:space="preserve">CURVA PARA PÉ DE COLUNA Ø100MM  </t>
  </si>
  <si>
    <t xml:space="preserve">CURVA PARA PÉ DE COLUNA Ø75MM  </t>
  </si>
  <si>
    <t xml:space="preserve">JOELHO 45º Ø100MM  </t>
  </si>
  <si>
    <t xml:space="preserve">JOELHO 45º Ø50MM  </t>
  </si>
  <si>
    <t xml:space="preserve">JUNÇÃO Ø75MM  </t>
  </si>
  <si>
    <t xml:space="preserve">REDUÇÃO EXCÊNTRICO Ø150MM X 100MM  </t>
  </si>
  <si>
    <t xml:space="preserve">REDUÇÃO EXCÊNTRICO Ø100MM X 75MM  </t>
  </si>
  <si>
    <t>CONCHA ACÚSTICA</t>
  </si>
  <si>
    <t>MOBILIZAÇÃO DE EQUIPAMENTOS</t>
  </si>
  <si>
    <t xml:space="preserve">DESMOBILIZAÇÃO DE EQUIPAMENTOS  </t>
  </si>
  <si>
    <t>MOBILIZAÇÃO E DESMOBILIZAÇÃO DE EQUIPAMENTOS</t>
  </si>
  <si>
    <t>CONJUNTO DE EPIS ( BOTA, CAPACETE ) PARA FISCALIZAÇÃO E VISITANTES DURANTE TODO PERÍODO DA OBRA</t>
  </si>
  <si>
    <t xml:space="preserve">LUMINÁRIA PARA POSTE LEDENVO LED STREET LIGHT 60W 4000K7200LM 120LM/W IRC70 150AX70A 50.000H IP66 ON-OFF 100-240V  COM ACABAMENTO EM CINZA RAL 7040 OSRAM  </t>
  </si>
  <si>
    <t xml:space="preserve">POSTE DUPLO RETO, FLANGEADO 6M, COM SUPORTE GALVANIZADO A FOGO, COM BASE E CHUMBADOR, REFERÊNCIA POSTEMAX.  </t>
  </si>
  <si>
    <t xml:space="preserve">POSTE SIMPLES RETO, FLANGEADO 6M, COM SUPORTE GALVANIZADO A FOGO, COM BASE E CHUMBADOR, REFERÊNCIA POSTEMAX.  </t>
  </si>
  <si>
    <t xml:space="preserve">LUMINÁRIA PARA POSTE  PROJETOR FLOODLIGHT PREMIUM 20 MAXI LED 590W 4000K 74.350LM 126LM/W IP66 4000K 38,5KG 50.000HORAS AT=45°C CÓD.5XA7695F2G1EB 220V/240V 50/60HZ  COM ACABAMENTO EM CINZA RAL 7040 SITECO/OSRAM  </t>
  </si>
  <si>
    <t xml:space="preserve">POSTE SIMPLES RETO, FLANGEADO 12M, COM CRUZETA 30CM GALVANIZADO A FOGO, COM BASE E CHUMBADOR, REFERÊNCIA POSTEMAX.  </t>
  </si>
  <si>
    <t xml:space="preserve">ESCAVAÇÃO - LARGURA 0,50M, PROFUNDIDADE 0,80M - 566M  </t>
  </si>
  <si>
    <t xml:space="preserve">ABRIGO PARA MANGUEIRA AÇO INOX - C/ 2 PORTAS DE VIDRO/VISOR EM ACRÍLICO - 90X120X17CM SOBREPO, INCLUIINDO: 2 REGISTROS GLOBO ANGULAR 45° Ø2.1/2" - FERRO GALVANIZADO, 2 ESGUICHO REGULÁVEL Ø2.1/2", REQUINTE 16MM, COM CORPO E BOCAL CONFORME ASTM, B.62., 8 MANGUEIRAS DE FIO DE POLIESTER DE ALTA TENACIDADE, Ø63MM (2.1/2") - 15METROS, TIPO 2, CONFORME NBR 11861, E 2 ADAPTADOR TIPO STORZ Ø2.1/2".  </t>
  </si>
  <si>
    <t xml:space="preserve">FORNECIMENTO E ASSENTAMENTO DE GRAMA SÃO CARLOS (AXONOPUS COMPRESSUS)  </t>
  </si>
  <si>
    <t xml:space="preserve">FORNECIMENTO E ESPALHAMENTO DE SOLO PREPARADO PARA JARDIM, SUBSTRATO COMPOSTO DE BARRO DE JARDIM (ARGILA FÉRTIL),  TERRA VEGETAL (HÚMUS), COMPOSTO ORGÂNICO E ESTRUME BOVINO CURTIDO (PROPORÇÃO DE 4:1:1:1)  </t>
  </si>
  <si>
    <t xml:space="preserve">JAV1 - JANELA DE ALUMÍNIO ANODIZADO BRANCO E VIDRO  6MM BRONZE, TIPO BOCA DE LÔBO DIMENSÕES 0,55 X 0,55M  </t>
  </si>
  <si>
    <t xml:space="preserve">JAV2 - JANELA DE ALUMÍNIO ANODIZADO BRANCO E VIDRO  8MM BRONZE, TIPO MAX-AR, DIMENSÕES 1,52 X 1,20M.  </t>
  </si>
  <si>
    <t xml:space="preserve">JAV3A - JANELA DE ALUMÍNIO ANODIZADO BRANCO E VIDRO  6MM BRONZE, TIPO MAX-AR, DIMENSÕES 1,58 X 0,50M  </t>
  </si>
  <si>
    <t xml:space="preserve">JAV3B - JANELA DE ALUMÍNIO ANODIZADO BRANCO E VIDRO  6MM BRONZE, TIPO MAX-AR, DIMENSÕES 3,56 X 0,50M.  </t>
  </si>
  <si>
    <t xml:space="preserve">JAV3C - JANELA DE ALUMÍNIO ANODIZADO BRANCO E VIDRO  6MM BRONZE, TIPO MAX-A, DIMENSÕES 3,21 X 0,50M.  </t>
  </si>
  <si>
    <t xml:space="preserve">JAV3D - JANELA DE ALUMÍNIO ANODIZADO BRANCO E VIDRO  6MM BRONZE, TIPO MAX-AR, 1,19 X 1,20M.  </t>
  </si>
  <si>
    <t xml:space="preserve">JAV4A - JANELA DE ALUMÍNIO ANODIZADO BRANCO E VIDRO  8MM BRONZE, TIPO MAX-AR, DIMENSÕES 1,19 X 1,20M.  </t>
  </si>
  <si>
    <t xml:space="preserve">JAV4B - JANELA DE ALUMÍNIO ANODIZADO BRANCO E VIDRO  8MM BRONZE, TIPO MAX-AR, DIMENSÕES 1,58 X 1,20M.  </t>
  </si>
  <si>
    <t xml:space="preserve">EV1 - ESQUADRIA DE VIDRO TEMPERADO 10MM BRONZE, COM 04 FOLHAS, COM MOVIMENTO PIVOTANTE E FIXA, PUXADOR EM AÇO INOX ESCOVADO, REF: PH1-INL 040 LAFONTE OU EQUIVALENTE TÉCNICO  </t>
  </si>
  <si>
    <t xml:space="preserve">M1 - BARRA RETA DE APOIO EM AÇO INOX POLIDO COM 1,5MM DE ESPESSURA E 40CM DE COMPRIMENTO REF: BARRA DE APOIO 40CM POLIDO CONFORTO DECA CÓD:2310.I.040.POL OU EQUIVALENTE TÉCNICO  </t>
  </si>
  <si>
    <t xml:space="preserve">M2 - BARRA RETA DE APOIO EM AÇO INOX POLIDO COM 1,5MM DE ESPESSURA E 70CM DE COMPRIMENTO REF: BARRA DE APOIO 70CM POLIDO CONFORTO DECA CÓD:2310.I.070.POL OU EQUIVALENTE TÉCNICO  </t>
  </si>
  <si>
    <t xml:space="preserve">M3 - BARRA RETA DE APOIO EM AÇO INOX POLIDO COM 1,5MM DE ESPESSURA E 80CM DE COMPRIMENTO REF: BARRA DE APOIO 80CM POLIDO CONFORTO DECA CÓD:2310.I.080.POL OU EQUIVALENTE TÉCNICO  </t>
  </si>
  <si>
    <t xml:space="preserve">M8 - CUBA RETANGULAR EM AÇO INOX AISI 430, DIMENSÕES 47X30CM, COM ACABAMENTO POLIDO REF.: 47BL TRAMONTINA. CÓD.: 94083506  </t>
  </si>
  <si>
    <t xml:space="preserve">M9 - BARRA DE APOIO 90º EM AÇO POLIDO COM 1,5MM DE ESPESSURA E 70CM DE COMPRIMENTO  </t>
  </si>
  <si>
    <t xml:space="preserve">O1 - CAIXA DE DESCARGA EMBUTIDA PARA ALVENARIA E BACIA DE PISO COM DUPLO ACIONAMENTO DE 3 E 6 LITOS APROXIMADAMENTE, NAS DIMENSÕES 46,0 X 96,3 CM E 8,0 CM DE ESPESSURA. REF: DECA CÓD 2500.CX.MC.AF OU EQUIVALENTE TÉCNICO  </t>
  </si>
  <si>
    <t xml:space="preserve">O2 - CADEIRA ARTICULADA PARA BANHO REVESTIMENTO EM NYLON/PVC COM BARRAS EM AÇO GALVANIZADO COM 2,5MM DE ESPESSURA, NAS DIMENSÕES 43,3 X 56,8 CM, REF: CADEIRA ARTICULADA PARA BANHO DECA CÓD: 2355.E.BR OU EQUIVALENTE TÉCNICO  </t>
  </si>
  <si>
    <t xml:space="preserve">O4 - ESPELHO CRISTAL INCOLOR COLADO SOBRE COMPENSADO 6MM APARAFUSADO EM ALVENARIA.  </t>
  </si>
  <si>
    <t xml:space="preserve">O5 - CHAPA DE AÇO INOX ESCOVADO NAS DIMENSÕES 90 X 40 CM  </t>
  </si>
  <si>
    <t xml:space="preserve">G1 - BANCADA EM GRANITO NATURAL POLIDO, TIPO PRETO SÃO MARCOS, LARGURA 55CM, ESPESSURA 20MM, ENGASTADO NA PAREDE 2 CM  </t>
  </si>
  <si>
    <t xml:space="preserve">G3 -  DIVISÓRIAS EM GRANITO POLIDO NAS DUAS FACES, TIPO PRETO SÃO MARCOS, ESPESSURA 20 MM, ENGASTADO NA PAREDE 2 CM E NO PISO 3CM  </t>
  </si>
  <si>
    <t xml:space="preserve">G4 - TESTEIRA EM GRANITO POLIDO, TIPO PRETO SÃO MARCOS, ESPESSURA 20MM, MEDINDO 8CM  </t>
  </si>
  <si>
    <t xml:space="preserve">G5 - TESTEIRA EM GRANITO POLIDO, TIPO PRETO SÃO MARCOS, ESPESSURA 20MM, MEDINDO 24CM  </t>
  </si>
  <si>
    <t xml:space="preserve">G6 - RESPALDO EM GRANITO POLIDO, TIPO PRETO SÃO MARCOS, ESPESSURA 20MM, MEDINDO 15CM  </t>
  </si>
  <si>
    <t xml:space="preserve">G7 - RESPALDO EM GRANITO POLIDO, TIPO PRETO SÃO MARCOS, ESPESSURA 20MM, MEDINDO 30CM  </t>
  </si>
  <si>
    <t xml:space="preserve">G8 - SOLEIRA EM GRANITO POLIDO, TIPO PRETO SÃO MARCOS, ESPESSURA 20MM  </t>
  </si>
  <si>
    <t xml:space="preserve">G9 - TESTEIRA EM GRANITO POLIDO, TIPO PRETO SÃO MARCOS, ESPESSURA 20MM, MEDINDO 30CM DE ALTURA  </t>
  </si>
  <si>
    <t xml:space="preserve">TOTAL ESTACIONAMENTO: </t>
  </si>
  <si>
    <t>2.1</t>
  </si>
  <si>
    <t>2.2</t>
  </si>
  <si>
    <t>3.1</t>
  </si>
  <si>
    <t>3.2</t>
  </si>
  <si>
    <t>4.1</t>
  </si>
  <si>
    <t>4.1.1</t>
  </si>
  <si>
    <t>4.1.2</t>
  </si>
  <si>
    <t>4.1.3</t>
  </si>
  <si>
    <t>4.1.4</t>
  </si>
  <si>
    <t xml:space="preserve">TOTAL CONCHA ACÚSTICA: </t>
  </si>
  <si>
    <t>DNIT</t>
  </si>
  <si>
    <t>INFRAESTRUTURA</t>
  </si>
  <si>
    <t>ESTAQUEAMENTO</t>
  </si>
  <si>
    <t>FORNECIMENTO E CRAVAÇÃO, COM PROVISÃO DE CORTES PARA EMENDAS E ARRASAMENTO DE ESTACAS METÁLICAS EM PERFIL LAMINADO TIPO AÇOMINAS HP-310X93,0</t>
  </si>
  <si>
    <t>FORNECIMENTO E CRAVAÇÃO, COM PROVISÃO DE CORTES PARA EMENDAS E ARRASAMENTO DE ESTACAS METÁLICAS EM PERFIL LAMINADO TIPO AÇOMINAS HP-310X79,0</t>
  </si>
  <si>
    <t>MESOESTRUTURA</t>
  </si>
  <si>
    <t>CONCRETO USINADO BOMBEADO FCK=40MPA, INCLUSIVE LANCAMENTO E ADENSAMENTO</t>
  </si>
  <si>
    <t>SUPERESTRUTURA</t>
  </si>
  <si>
    <t>CORDOALHA D = 15,2 MM - FORNECIMENTO, PREPARO E COLOCAÇÃO</t>
  </si>
  <si>
    <t>CARGA, DESCARGA E MANOBRA DE VIGAS PRÉ-MOLDADAS C/ P=16TF EM CAVALO MECÂNICO COM SEMI-REBOQUE DE 6 EIXOS</t>
  </si>
  <si>
    <t>TRANSPORTE COM CAMINHÃO CARROCERIA DE COM GUINDAUTO CAPACIDADE 30 T.M  -  RODOVIA PAVIMENTADA PARA 30 KM</t>
  </si>
  <si>
    <t>EXECUCAO DE CIMBRAMENTO PARA ESCORAMENTO DE FORMAS ELEVADAS DE MADEIRA   (LAJES E VIGAS), ACIMA DE 3,30 M DE PE DIREITO, COM MÃO-FRANCESAS METÁLICAS.</t>
  </si>
  <si>
    <t>ACABAMENTOS</t>
  </si>
  <si>
    <t>FORNECIMENTO E EXECUÇÃO DE JUNTA DE DILATAÇÃO JEENE JJ2540VV, INCLUSIVE EXECUÇÃO DE LÁBIOS POLIMÉRICOS</t>
  </si>
  <si>
    <t>PISTA DE ROLAMENTO</t>
  </si>
  <si>
    <t>IMPRIMAÇÃO DE BASE DE PAVIMENTAÇÃO COM ADP CM-30</t>
  </si>
  <si>
    <t>PINTURA DE LIGACAO COM EMULSAO RR-2C</t>
  </si>
  <si>
    <t>M</t>
  </si>
  <si>
    <t>DM3</t>
  </si>
  <si>
    <t>M3</t>
  </si>
  <si>
    <t>TXKM</t>
  </si>
  <si>
    <t>CARGA, DESCARGA E MANOBRA DE VIGAS PRÉ-MOLDADAS C/ P=20TF EM CAVALO MECÂNICO COM SEMI-REBOQUE DE 6 EIXOS</t>
  </si>
  <si>
    <t>GRAUTE P/ REGULARIZAÇÃO E APOIO DAS LAJES</t>
  </si>
  <si>
    <t>DRENOS DE PVC Ø 100MM</t>
  </si>
  <si>
    <t>Composição 8308</t>
  </si>
  <si>
    <t>Composição 8309</t>
  </si>
  <si>
    <t>Composição 8013</t>
  </si>
  <si>
    <t>Composição 8015</t>
  </si>
  <si>
    <t>Composição 8017</t>
  </si>
  <si>
    <t>Composição 8018</t>
  </si>
  <si>
    <t>73816/1</t>
  </si>
  <si>
    <t>Composição 9019</t>
  </si>
  <si>
    <r>
      <t xml:space="preserve">PESSOAL E DIVERSOS (DESPESAS MENSAIS)
</t>
    </r>
    <r>
      <rPr>
        <sz val="8"/>
        <color theme="1"/>
        <rFont val="Calibri"/>
        <family val="2"/>
        <scheme val="minor"/>
      </rPr>
      <t>[PARA ESTE SUBITEM DEVERÃO SER REALIZADOS PAGAMENTOS PROPORCIONAIS À EXECUÇÃO FINANCEIRA DA OBRA]</t>
    </r>
  </si>
  <si>
    <t xml:space="preserve">EXECUÇÃO DE PASSEIO EM PISO INTERTRAVADO, COM BLOCO RETANGULAR COLORIDO DE 20 X 10 CM, ESPESSURA 6 CM  </t>
  </si>
  <si>
    <t>1.1</t>
  </si>
  <si>
    <t>1.1.1</t>
  </si>
  <si>
    <t>1.1.2</t>
  </si>
  <si>
    <t>1.1.3</t>
  </si>
  <si>
    <t>1.1.4</t>
  </si>
  <si>
    <t>1.1.5</t>
  </si>
  <si>
    <t>1.2</t>
  </si>
  <si>
    <t>1.2.1</t>
  </si>
  <si>
    <t>1.2.2</t>
  </si>
  <si>
    <t>1.2.3</t>
  </si>
  <si>
    <t>1.2.4</t>
  </si>
  <si>
    <t>1.2.5</t>
  </si>
  <si>
    <t>1.2.6</t>
  </si>
  <si>
    <t>1.2.7</t>
  </si>
  <si>
    <t>1.2.8</t>
  </si>
  <si>
    <t>1.2.9</t>
  </si>
  <si>
    <t>1.2.10</t>
  </si>
  <si>
    <t>1.3</t>
  </si>
  <si>
    <t>1.3.1</t>
  </si>
  <si>
    <t>1.3.2</t>
  </si>
  <si>
    <t>1.3.3</t>
  </si>
  <si>
    <t>1.3.4</t>
  </si>
  <si>
    <t>1.3.5</t>
  </si>
  <si>
    <t>1.3.6</t>
  </si>
  <si>
    <t>1.3.7</t>
  </si>
  <si>
    <t>1.3.8</t>
  </si>
  <si>
    <t>1.3.9</t>
  </si>
  <si>
    <t>1.3.10</t>
  </si>
  <si>
    <t>1.3.11</t>
  </si>
  <si>
    <t>1.3.12</t>
  </si>
  <si>
    <t>1.3.13</t>
  </si>
  <si>
    <t>1.3.14</t>
  </si>
  <si>
    <t>1.3.15</t>
  </si>
  <si>
    <t>1.4</t>
  </si>
  <si>
    <t>1.4.1</t>
  </si>
  <si>
    <t>1.4.1.1</t>
  </si>
  <si>
    <t>1.4.1.2</t>
  </si>
  <si>
    <t>1.4.1.3</t>
  </si>
  <si>
    <t>1.4.1.4</t>
  </si>
  <si>
    <t>1.4.1.5</t>
  </si>
  <si>
    <t>1.4.1.6</t>
  </si>
  <si>
    <t>1.4.1.7</t>
  </si>
  <si>
    <t>TRAVESSAS</t>
  </si>
  <si>
    <t>KG</t>
  </si>
  <si>
    <t>LAJE DE TRANSIÇÃO</t>
  </si>
  <si>
    <t>BASE P/ APOIO DOS NEOPRENES</t>
  </si>
  <si>
    <t>ABAS P/ TRAVESSA</t>
  </si>
  <si>
    <t>LONGARINAS</t>
  </si>
  <si>
    <t>T</t>
  </si>
  <si>
    <t>T.KM</t>
  </si>
  <si>
    <t>TRANSVERSINAS</t>
  </si>
  <si>
    <t>PRÉ-LAJES</t>
  </si>
  <si>
    <t>TRANSPORTE, IÇAMENTO DE PRÉ-LAJE PRÉ-MOLDADA C/ P=100KG</t>
  </si>
  <si>
    <t>TABULEIRO</t>
  </si>
  <si>
    <t>APARELHO DE APOIO DE NEOPRENE (400X400X48)</t>
  </si>
  <si>
    <t xml:space="preserve">LAJE </t>
  </si>
  <si>
    <t>TABULEIRO - CAPEAMENTO</t>
  </si>
  <si>
    <t>4.2</t>
  </si>
  <si>
    <t>4.2.1</t>
  </si>
  <si>
    <t>4.2.1.1</t>
  </si>
  <si>
    <t>4.2.1.2</t>
  </si>
  <si>
    <t>4.2.1.3</t>
  </si>
  <si>
    <t>4.2.1.4</t>
  </si>
  <si>
    <t>4.2.2</t>
  </si>
  <si>
    <t>4.2.2.1</t>
  </si>
  <si>
    <t>4.3</t>
  </si>
  <si>
    <t>4.3.1</t>
  </si>
  <si>
    <t>4.3.2</t>
  </si>
  <si>
    <t>4.3.3</t>
  </si>
  <si>
    <t>4.4</t>
  </si>
  <si>
    <t>4.4.1</t>
  </si>
  <si>
    <t>4.4.2</t>
  </si>
  <si>
    <t>4.4.3</t>
  </si>
  <si>
    <t>4.4.4</t>
  </si>
  <si>
    <t>4.4.5</t>
  </si>
  <si>
    <t>4.4.6</t>
  </si>
  <si>
    <t>4.5</t>
  </si>
  <si>
    <t>4.5.1</t>
  </si>
  <si>
    <t>4.5.2</t>
  </si>
  <si>
    <t>4.6.1</t>
  </si>
  <si>
    <t>4.6.2</t>
  </si>
  <si>
    <t>4.6</t>
  </si>
  <si>
    <t>4.7</t>
  </si>
  <si>
    <t>4.7.1</t>
  </si>
  <si>
    <t>4.7.1.1</t>
  </si>
  <si>
    <t>4.7.1.2</t>
  </si>
  <si>
    <t>4.7.2</t>
  </si>
  <si>
    <t>4.7.2.1</t>
  </si>
  <si>
    <t>4.7.3</t>
  </si>
  <si>
    <t>4.7.3.1</t>
  </si>
  <si>
    <t>4.8.1</t>
  </si>
  <si>
    <t>4.8.1.1</t>
  </si>
  <si>
    <t>4.8.1.2</t>
  </si>
  <si>
    <t>4.8.1.3</t>
  </si>
  <si>
    <t>4.8.1.4</t>
  </si>
  <si>
    <t>4.8.2</t>
  </si>
  <si>
    <t>4.8.2.1</t>
  </si>
  <si>
    <t>4.8.3</t>
  </si>
  <si>
    <t>4.8.3.1</t>
  </si>
  <si>
    <t>4.8.4</t>
  </si>
  <si>
    <t>4.8.4.1</t>
  </si>
  <si>
    <t>4.8</t>
  </si>
  <si>
    <t>4.9</t>
  </si>
  <si>
    <t>4.9.1</t>
  </si>
  <si>
    <t>4.10</t>
  </si>
  <si>
    <t>4.10.1</t>
  </si>
  <si>
    <t>4.10.1.1</t>
  </si>
  <si>
    <t>4.10.2</t>
  </si>
  <si>
    <t>4.10.2.1</t>
  </si>
  <si>
    <t>4.10.2.2</t>
  </si>
  <si>
    <t>4.10.2.3</t>
  </si>
  <si>
    <t>4.10.3</t>
  </si>
  <si>
    <t>4.10.3.1</t>
  </si>
  <si>
    <t>4.10.3.2</t>
  </si>
  <si>
    <t>4.10.4</t>
  </si>
  <si>
    <t>4.10.4.1</t>
  </si>
  <si>
    <t>4.10.4.2</t>
  </si>
  <si>
    <t>4.10.4.3</t>
  </si>
  <si>
    <t>4.11.1</t>
  </si>
  <si>
    <t>4.11</t>
  </si>
  <si>
    <t>LASTRO DE CONCRETO, PREPARO MECÂNICO, INCLUSOS ADITIVO IMPERMEABILIZANTE, LANÇAMENTO E ADENSAMENTO</t>
  </si>
  <si>
    <t xml:space="preserve">CABO UNIPOLAR ( COBRE ) ISOLAMENTO HEPR - ENCH. EVA - 0,6/1KV (REF. PIRELLI AFUMEX) 4,0MM2  </t>
  </si>
  <si>
    <t xml:space="preserve">CABO UNIPOLAR ( COBRE ) ISOLAMENTO HEPR - ENCH. EVA - 0,6/1KV (REF. PIRELLI AFUMEX) 25,0MM2  </t>
  </si>
  <si>
    <t xml:space="preserve">CABO DE COBRE NU #25MM2, REF.: TEL-5725  </t>
  </si>
  <si>
    <t xml:space="preserve">CONECTOR MINI-GAR EM BRONZE ESTANHADO PARA CONEXÃO ENTRE 1 CABO #16MM2 A 35MM2 E VERGALHÃO 3/8'',  REF.: TEL-583  </t>
  </si>
  <si>
    <t xml:space="preserve">CONECTOR DE PRESSÃO, 25MM2, TIPO SAPATINHO  </t>
  </si>
  <si>
    <t xml:space="preserve">ALVENARIA DE VEDAÇÃO DE BLOCOS CERÂMICOS FURADOS NA VERTICAL DE 9X19X39CM (ESPESSURA 9CM) DE PAREDES COM ÁREA LÍQUIDA MAIOR OU IGUAL A 6M2 SEM VÃOS E ARGAMASSA DE ASSENTAMENTO COM PREPARO EM BETONEIRA  </t>
  </si>
  <si>
    <t xml:space="preserve">ALVENARIA DE VEDAÇÃO DE BLOCOS CERÂMICOS FURADOS NA VERTICAL DE 14X19X39CM (ESPESSURA 14CM) DE PAREDES COM ÁREA LÍQUIDA MAIOR OU IGUAL A 6M2 SEM VÃOS E ARGAMASSA DE ASSENTAMENTO COM PREPARO EM BETONEIRA  </t>
  </si>
  <si>
    <t xml:space="preserve">GF1 - GRADIL COMPOSTO DE POSTES METÁLICOS GALVANIZADOS POR IMERSÃO A QUENTE SENDZIMIR COM CAMADA DE ZINCO MÉDIA DE 275G/M2, ESPESSURA DA CHAPA: 2,25/2,65MM, DIMENSÕES: 6,0X8,0CM COM 3,20M DE ALTURA, CHUMBADOS E PAINEIS EM ARAMES GALVANIZADOS POR IMERSÃO A QUENTE, CAMADA DE ZINCO MÍNIMA DE 60G/M2. FIO ?=4,35MM, MALHA 7,62X1,27CM. POSTES E PAINEIS COM REVESTIMENTO DE FOSFATIZAÇÃ MICROCRISTALINA TRICATIÔNICA, SEGUIDA DE PINTURA ELETROSTÁTICA EM POLIÉSTER - TGIC FREE. PAINÉIS = 120 MICRAS E POSTE = 80MICRAS, COR VERDE. REF.: SECURIFOR 3D, BELGO BEKAERT OU EQUIVALENTE TÉCNICO - DIMENSÕES: 1,95 X 2,50M  </t>
  </si>
  <si>
    <t xml:space="preserve">GF2 - GRADIL COMPOSTO DE POSTES METÁLICOS GALVANIZADOS POR IMERSÃO A QUENTE SENDZIMIR COM CAMADA DE ZINCO MÉDIA DE 275G/M2, ESPESSURA DA CHAPA: 2,25/2,65MM, DIMENSÕES: 6,0X8,0CM COM 3,20M DE ALTURA, CHUMBADOS E PAINEIS EM ARAMES GALVANIZADOS POR IMERSÃO A QUENTE, CAMADA DE ZINCO MÍNIMA DE 60G/M2. FIO Ø=4,35MM, MALHA 7,62X1,27CM. POSTES E PAINEIS COM REVESTIMENTO DE FOSFATIZAÇÃ MICROCRISTALINA TRICATIÔNICA, SEGUIDA DE PINTURA ELETROSTÁTICA EM POLIÉSTER - TGIC FREE. PAINÉIS = 120 MICRAS E POSTE = 80MICRAS, COR VERDE. REF.: SECURIFOR 3D, BELGO BEKAERT OU EQUIVALENTE TÉCNICO - DIMENSÕES: 0,95 X 2,50M  </t>
  </si>
  <si>
    <t xml:space="preserve">GF3 - GRADIL COMPOSTO DE POSTES METÁLICOS GALVANIZADOS POR IMERSÃO A QUENTE SENDZIMIR COM CAMADA DE ZINCO MÉDIA DE 275G/M2, ESPESSURA DA CHAPA: 2,25/2,65MM, DIMENSÕES: 6,0X8,0CM COM 3,20M DE ALTURA, CHUMBADOS E PAINEIS EM ARAMES GALVANIZADOS POR IMERSÃO A QUENTE, CAMADA DE ZINCO MÍNIMA DE 60G/M2. FIO Ø=4,35MM, MALHA 7,62X1,27CM. POSTES E PAINEIS COM REVESTIMENTO DE FOSFATIZAÇÃ MICROCRISTALINA TRICATIÔNICA, SEGUIDA DE PINTURA ELETROSTÁTICA EM POLIÉSTER - TGIC FREE. PAINÉIS = 120 MICRAS E POSTE = 80MICRAS, COR VERDE. REF.: SECURIFOR 3D, BELGO BEKAERT OU EQUIVALENTE TÉCNICO - DIMENSÕES: 16,70 X 2,50M  </t>
  </si>
  <si>
    <t xml:space="preserve">CABO DMX - CABO DE ÁUDIO DIGITAL COM IMPEDÂNCIA DE 100 OHMS, FABRICADO EM COBRE OFHC (ISENTO DE OXIGÊNIO), BLINDAGEM TRANÇADA + FITA DE ALUMÍNIO, BITOLA DE 0,30MM2/22AWG. COM CONECTOR XLR 3P PLUG MACHO E CONECTOR XLR 3P PLUG FÊMEA. COMPRIMENTO 60,0M. CABOS FEITOS NO LOCAL. REF.: SANTO ÂNGELO - D30 + NEUTRIK - NC3MXX E NC3FXX  </t>
  </si>
  <si>
    <t xml:space="preserve">CABO DMX - CABO DE ÁUDIO DIGITAL COM IMPEDÂNCIA DE 100 OHMS, FABRICADO EM COBRE OFHC (ISENTO DE OXIGÊNIO), BLINDAGEM TRANÇADA + FITA DE ALUMÍNIO, BITOLA DE 0,30MM2/22AWG. COM CONECTOR XLR 3P PLUG MACHO E CONECTOR XLR 3P CHASSIS FÊMEA. COMPRIMENTO 15,0M. CABOS FEITOS NO LOCAL.  REF.: SANTO ÂNGELO - D30 + NEUTRIK - NC3MXX E NC3FD-LX  </t>
  </si>
  <si>
    <t xml:space="preserve">CABO DMX - CABO DE ÁUDIO DIGITAL COM IMPEDÂNCIA DE 100 OHMS, FABRICADO EM COBRE OFHC (ISENTO DE OXIGÊNIO), BLINDAGEM TRANÇADA + FITA DE ALUMÍNIO, BITOLA DE 0,30MM2/22AWG. COM CONECTOR XLR 3P PLUG MACHO E CONECTOR XLR 3P CHASSIS FÊMEA. COMPRIMENTO 30,0M. CABOS FEITOS NO LOCAL REF.: SANTO ÂNGELO - D30 + NEUTRIK - NC3MXX E NC3FD-LX  </t>
  </si>
  <si>
    <t xml:space="preserve">CABO DMX - CABO DE ÁUDIO DIGITAL COM IMPEDÂNCIA DE 100 OHMS, FABRICADO EM COBRE OFHC (ISENTO DE OXIGÊNIO), BLINDAGEM TRANÇADA + FITA DE ALUMÍNIO, BITOLA DE 0,30MM2/22AWG. COM CONECTOR XLR 3P PLUG MACHO E CONECTOR XLR 3P PLUG FÊMEA. COMPRIMENTO 2,0M REF.: SANTO ÂNGELO - D30 + NEUTRIK - NC3MXX E NC3FXX  </t>
  </si>
  <si>
    <t xml:space="preserve">CABO DIM E AC - CABO PP 3X2.5MM2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REF.: CONDUSPAR - RV-K 3X2.5MM2  </t>
  </si>
  <si>
    <t xml:space="preserve">CABO ALIMENTAÇÃO - CABO PP 5X4MM2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COM CONECTOR BLINDADO 5 POLOS 32A (TIPO INDUSTRIAL). COMPRIMENTO 2.0M. REF.: CONDUSPAR - RV-K 5X4MM2 + STECK - N5276  </t>
  </si>
  <si>
    <t xml:space="preserve">CABO DE MICROFONE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2X0,30MM2 + BLD, COM CONECTOR XLR 3P PLUG MACHO E CONECTOR XLR 3P PLUG FÊMEA. COMPRIMENTO 2,0M REF.: DATALINK - CABO MICROFONE + NEUTRIK - NC3MXX E NC3FXX  </t>
  </si>
  <si>
    <t xml:space="preserve">CABO DE MICROFONE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2X0,30MM2 + BLD, COM CONECTOR XLR 3P PLUG MACHO E CONECTOR XLR 3P PLUG FÊMEA. COMPRIMENTO 10,0M REF.: DATALINK - CABO MICROFONE + NEUTRIK - NC3MXX E NC3FXX  </t>
  </si>
  <si>
    <t xml:space="preserve">CABO DE LINHA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2X0,40MM2 + BLD, COM CONECTOR XLR 3P PLUG MACHO E CONECTOR XLR 3P PLUG FÊMEA. COMPRIMENTO 2X70,0M E 2X100,0M. MONTADO NO LOCAL. REF.: DATALINK - CABO MICROFONE PREMIUM + NEUTRIK - NC3MXX E NC3FXX  </t>
  </si>
  <si>
    <t xml:space="preserve">CABO RCA - CONDUTOR EM COBRE NÚ OFHC, ISOLADO EM TERMOPLÁSTICO RESISTENTE À ALTA TEMPERATURA E BAIXA RETRAÇÃO DURANTE A SOLDA, BLINDAGEM EM SEMICONDUTORA + MALHA DE COBRE NU OFHC 95%, COBERTURA EM PVC, GRAVAÇÃO EXTERNA METRO A METRO, ALTA FLEXIBILIDADE E RESISTÊNCIA A ABRASÃO, CABO DUPLO DESBALANCEADO 1X0,30MM2 + BLD, COM CONECTOR RCA PLUG MACHO E CONECTOR RCA PLUG MACHO. COMPRIMENTO 2,0M REF.: DATALINK - CABO GUITARRA + NEUTRIK - 2XNF2C-B/2  </t>
  </si>
  <si>
    <t xml:space="preserve">CABO AC - CABO 3X4MM2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COM CONECTOR PLUG INDUSTRIAL 2P+T / 32A. COMPRIMENTOS 2X20M E 2X70M REF.: CONDUSPAR - RV-K 3X4MM2 + STECK S3276  </t>
  </si>
  <si>
    <t xml:space="preserve">CABO AC CX - CABO 3X2,5MM2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CONECTOR PLUG NBR 2P+T 20A/250V E CONECTOR PLUG POWERCON 20A 3P. COMPRIMENTO 2M REF.: CONDUSPAR - RV-K 3X2,5MM2 + PIAL 3P+T 20A/250V + NEUTRIK - NAC3FCA  </t>
  </si>
  <si>
    <t xml:space="preserve">CABO AC JUMPER - CABO 3X2,5MM2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CONECTOR PLUG POWERCON 20A 3P E CONECTOR PLUG POWERCON 20A 3P. COMPRIMENTO 2M REF.: CONDUSPAR - RV-K 3X2,5MM2 + NEUTRIK - 2XNAC3FCA  </t>
  </si>
  <si>
    <t xml:space="preserve">CABO MONITOR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2X0,30MM2 + BLD, COM CONECTOR XLR 3P PLUG MACHO E CONECTOR XLR 3P PLUG FÊMEA. COM CABO PP 3X1.5MM2 COM CONECTOR 2P+T / 10A NBR E CONECTOR POWERCON. COMPRIMENTO 20,0M REF.: DATALINK - SINAL / AC + NEUTRIK - NC3MXX E NC3FXX + PIAL 2P+T / 10A PLUG NBR + NEUTRIK - NAC3FCA  </t>
  </si>
  <si>
    <t xml:space="preserve">CABO UNIPOLAR ( COBRE ) ISOLAMENTO HEPR - ENCH. EVA - 0,6/1KV (REF. PIRELLI AFUMEX) 1.5MM2  </t>
  </si>
  <si>
    <t xml:space="preserve">CABO UNIPOLAR ( COBRE ) ISOLAMENTO HEPR - ENCH. EVA - 0,6/1KV (REF. PIRELLI AFUMEX) 2.5MM2  </t>
  </si>
  <si>
    <t xml:space="preserve">CABO UNIPOLAR ( COBRE ) ISOLAMENTO HEPR - ENCH. EVA - 0,6/1KV (REF. PIRELLI AFUMEX) 6,0MM2  </t>
  </si>
  <si>
    <t xml:space="preserve">CABO DE COBRE NU PARA ATARRAMENTO, 25MM2  </t>
  </si>
  <si>
    <t xml:space="preserve">MOLDE BÁSICO PARA SOLDA EXOTÉRMICA, CABO 25MM2, HASTE-CABO.  </t>
  </si>
  <si>
    <t xml:space="preserve">CABO UNIPOLAR ( COBRE ) ISOLAMENTO HEPR - ENCH. EVA - 0,6/1KV (REF. PIRELLI AFUMEX) 35,00MM2  </t>
  </si>
  <si>
    <t xml:space="preserve">BASE DE BRITA GRADUADA E=20CM, INCLUSO TRANSPORTE COM BASCULANTE DE 14M3, DMT=19,08  </t>
  </si>
  <si>
    <t xml:space="preserve">REATERRO MECANIZADO DE VALA COM ESCAVADEIRA HIDRÁULICA (CAPACIDADE DA CAÇAMBA: 0,8 M3 / POTÊNCIA: 111 HP), LARGURA DE 1,5 A 2,5 M, PROFUNDIDADE DE 1,5 A 3,0 M, COM SOLO (SEM SUBSTITUIÇÃO) DE 1ª CATEGORIA EM LOCAIS COM ALTO NÍVEL DE INTERFERÊNCIA (REATERRO  </t>
  </si>
  <si>
    <t xml:space="preserve">REATERRO MECANIZADO DE VALA COM ESCAVADEIRA HIDRÁULICA (CAPACIDADE DA CAÇAMBA: 0,8 M3 / POTÊNCIA: 111 HP), LARGURA DE 1,5 A 2,5 M, PROFUNDIDADE DE 1,5 A 3,0 M, COM SOLO (SEM SUBSTITUIÇÃO) DE 1ª CATEGORIA EM LOCAIS COM ALTO NÍVEL DE INTERFERÊNCIA (REATERRO MECANIZADO DE VALA COM PROFUNDIDADE ATÉ 3,0 M)  </t>
  </si>
  <si>
    <t>Composição 8129</t>
  </si>
  <si>
    <t>CONCRETO SIMPLES USINADO FCK=45 MPA, BOMBEADO, LANÇADO E ADENSADO NA INFRAESTRUTURA, INCLUSIVE LANÇAMENTO E ADENSAMENTO</t>
  </si>
  <si>
    <t>CONCRETO SIMPLES USINADO FCK=45 MPA, BOMBEADO, LANÇADO E ADENSADO EM SUPERESTRUTURA, INCLUSIVE LANÇAMENTO E ADENSAMENTO</t>
  </si>
  <si>
    <t>FORNECIMENTO E ASSENTAMENTO DE CRAIBEIRA (TIBOUCHINA CANDOLLEANA COGN.). ALTURA DA MUDA 2,00M</t>
  </si>
  <si>
    <t>FORNECIMENTO E ASSENTAMENTO DE CÁSSIA GRANDE (CASSIA GRANDIA L. F.). ALTURA DA MUDA 2,00M</t>
  </si>
  <si>
    <t>FORNECIMENTO E ASSENTAMENTO DE OITI DA PRAIA (LICANIA TOMENTOSA (BENTH.) FRITSCH). ALTURA DA MUDA 2,00M</t>
  </si>
  <si>
    <t>FORNECIMENTO E ASSENTAMENTO DE PAU BRANCO (CORDIA ONCOCALYX ALLEMÃO). ALTURA DA MUDA 2,00M</t>
  </si>
  <si>
    <t>74236/1</t>
  </si>
  <si>
    <t>DEMOLIÇÃO</t>
  </si>
  <si>
    <t>TOMBAMENTO MECÂNICO DE ÁRVORES COM DIÂMETRO MAIOR QUE 0,30M, INCLUSIVE DESTOCAMENTO E LIMPEZA DO LOCAL.</t>
  </si>
  <si>
    <t>Composição 8130</t>
  </si>
  <si>
    <t>Composição 8131</t>
  </si>
  <si>
    <t>GUARDA CORPO</t>
  </si>
  <si>
    <t>GUARDA CORPO COM CORRIMÃO EM TUBO DE AÇO GALVANIZADO DE 1 1/2"</t>
  </si>
  <si>
    <t>MATERIAIS DE CONSUMO PARA     
SERVIÇOS DE LOCAÇÃO DA OBRA,  
PARA USO DA EQUIPE DE         
TOPOGRAFIA</t>
  </si>
  <si>
    <t>ARMAÇÃO ACO CA-50 -FORNECIMENTO/ CORTE (PERDA DE 10%) / DOBRA / COLOCAÇÃO.</t>
  </si>
  <si>
    <t>LOCACAO DA OBRA, COM USO DE EQUIPAMENTOS TOPOGRÁFICOS, ESTAÇÃO TOTAL E NIVELADOR</t>
  </si>
  <si>
    <t>4.1.5</t>
  </si>
  <si>
    <t>4.1.6</t>
  </si>
  <si>
    <t>4.2.2.2</t>
  </si>
  <si>
    <t>4.3.4</t>
  </si>
  <si>
    <t>4.3.5</t>
  </si>
  <si>
    <t>4.3.6</t>
  </si>
  <si>
    <t>4.3.7</t>
  </si>
  <si>
    <t>4.3.8</t>
  </si>
  <si>
    <t>4.3.9</t>
  </si>
  <si>
    <t>4.3.10</t>
  </si>
  <si>
    <t>4.3.11</t>
  </si>
  <si>
    <t>4.3.12</t>
  </si>
  <si>
    <t>4.3.13</t>
  </si>
  <si>
    <t>4.3.14</t>
  </si>
  <si>
    <t>4.3.15</t>
  </si>
  <si>
    <t>4.3.16</t>
  </si>
  <si>
    <t>4.4.7</t>
  </si>
  <si>
    <t>4.4.8</t>
  </si>
  <si>
    <t>4.4.9</t>
  </si>
  <si>
    <t>4.4.10</t>
  </si>
  <si>
    <t>4.4.11</t>
  </si>
  <si>
    <t>4.4.12</t>
  </si>
  <si>
    <t>4.4.13</t>
  </si>
  <si>
    <t>4.4.14</t>
  </si>
  <si>
    <t>4.4.15</t>
  </si>
  <si>
    <t>4.4.16</t>
  </si>
  <si>
    <t>4.5.3</t>
  </si>
  <si>
    <t>4.6.3</t>
  </si>
  <si>
    <t>4.6.4</t>
  </si>
  <si>
    <t>4.6.5</t>
  </si>
  <si>
    <t>4.7.1.3</t>
  </si>
  <si>
    <t>4.7.1.4</t>
  </si>
  <si>
    <t>4.7.2.2</t>
  </si>
  <si>
    <t>4.7.2.3</t>
  </si>
  <si>
    <t>4.7.2.4</t>
  </si>
  <si>
    <t>4.7.2.5</t>
  </si>
  <si>
    <t>4.7.2.6</t>
  </si>
  <si>
    <t>4.7.4</t>
  </si>
  <si>
    <t>4.7.4.1</t>
  </si>
  <si>
    <t>4.7.5</t>
  </si>
  <si>
    <t>4.7.5.1</t>
  </si>
  <si>
    <t>4.7.5.2</t>
  </si>
  <si>
    <t>4.7.5.3</t>
  </si>
  <si>
    <t>4.7.5.4</t>
  </si>
  <si>
    <t>4.7.5.5</t>
  </si>
  <si>
    <t>4.7.5.6</t>
  </si>
  <si>
    <t>4.7.5.7</t>
  </si>
  <si>
    <t>4.7.5.8</t>
  </si>
  <si>
    <t>4.7.5.9</t>
  </si>
  <si>
    <t>4.7.5.10</t>
  </si>
  <si>
    <t>4.7.5.11</t>
  </si>
  <si>
    <t>4.7.5.12</t>
  </si>
  <si>
    <t>4.7.5.13</t>
  </si>
  <si>
    <t>4.7.5.14</t>
  </si>
  <si>
    <t>4.7.5.15</t>
  </si>
  <si>
    <t>4.7.5.16</t>
  </si>
  <si>
    <t>4.7.5.17</t>
  </si>
  <si>
    <t>4.7.5.18</t>
  </si>
  <si>
    <t>4.7.5.19</t>
  </si>
  <si>
    <t>4.7.5.20</t>
  </si>
  <si>
    <t>4.9.1.1</t>
  </si>
  <si>
    <t>4.9.1.1.1</t>
  </si>
  <si>
    <t>4.9.1.1.2</t>
  </si>
  <si>
    <t>4.9.2</t>
  </si>
  <si>
    <t>4.9.2.1</t>
  </si>
  <si>
    <t>4.9.2.1.1</t>
  </si>
  <si>
    <t>4.9.2.1.2</t>
  </si>
  <si>
    <t>4.9.2.1.3</t>
  </si>
  <si>
    <t>4.9.2.2</t>
  </si>
  <si>
    <t>4.9.2.2.1</t>
  </si>
  <si>
    <t>4.9.2.2.2</t>
  </si>
  <si>
    <t>4.9.2.2.3</t>
  </si>
  <si>
    <t>4.9.2.2.4</t>
  </si>
  <si>
    <t>4.9.2.3</t>
  </si>
  <si>
    <t>4.9.2.3.1</t>
  </si>
  <si>
    <t>4.9.2.3.2</t>
  </si>
  <si>
    <t>4.9.2.4</t>
  </si>
  <si>
    <t>4.9.2.4.1</t>
  </si>
  <si>
    <t>4.9.2.4.2</t>
  </si>
  <si>
    <t>4.9.2.4.3</t>
  </si>
  <si>
    <t>4.9.3</t>
  </si>
  <si>
    <t>4.9.3.1</t>
  </si>
  <si>
    <t>4.9.3.1.1</t>
  </si>
  <si>
    <t>4.9.3.1.2</t>
  </si>
  <si>
    <t>4.9.3.1.3</t>
  </si>
  <si>
    <t>4.9.3.1.4</t>
  </si>
  <si>
    <t>4.9.3.1.5</t>
  </si>
  <si>
    <t>4.9.3.1.6</t>
  </si>
  <si>
    <t>4.9.3.2</t>
  </si>
  <si>
    <t>4.9.3.2.1</t>
  </si>
  <si>
    <t>4.9.3.2.2</t>
  </si>
  <si>
    <t>4.9.3.2.3</t>
  </si>
  <si>
    <t>4.9.3.3</t>
  </si>
  <si>
    <t>4.9.3.3.1</t>
  </si>
  <si>
    <t>4.9.3.3.2</t>
  </si>
  <si>
    <t>4.9.3.3.3</t>
  </si>
  <si>
    <t>4.9.3.3.4</t>
  </si>
  <si>
    <t>4.9.3.4</t>
  </si>
  <si>
    <t>4.9.3.4.1</t>
  </si>
  <si>
    <t>4.9.3.4.2</t>
  </si>
  <si>
    <t>4.9.3.4.3</t>
  </si>
  <si>
    <t>4.9.3.4.4</t>
  </si>
  <si>
    <t>4.9.4</t>
  </si>
  <si>
    <t>4.9.4.1</t>
  </si>
  <si>
    <t>4.9.4.2</t>
  </si>
  <si>
    <t>4.9.4.3</t>
  </si>
  <si>
    <t>4.9.5</t>
  </si>
  <si>
    <t>4.9.5.1</t>
  </si>
  <si>
    <t>4.9.5.2</t>
  </si>
  <si>
    <t>4.9.5.3</t>
  </si>
  <si>
    <t>4.9.5.4</t>
  </si>
  <si>
    <t>4.10.1.1.1</t>
  </si>
  <si>
    <t>4.10.1.1.2</t>
  </si>
  <si>
    <t>4.10.2.1.1</t>
  </si>
  <si>
    <t>4.10.2.1.2</t>
  </si>
  <si>
    <t>4.10.2.1.3</t>
  </si>
  <si>
    <t>4.10.2.2.1</t>
  </si>
  <si>
    <t>4.10.2.2.2</t>
  </si>
  <si>
    <t>4.10.2.2.3</t>
  </si>
  <si>
    <t>4.10.2.2.4</t>
  </si>
  <si>
    <t>4.10.2.3.1</t>
  </si>
  <si>
    <t>4.10.2.3.2</t>
  </si>
  <si>
    <t>4.10.2.3.3</t>
  </si>
  <si>
    <t>4.10.3.1.1</t>
  </si>
  <si>
    <t>4.10.3.1.2</t>
  </si>
  <si>
    <t>4.10.3.1.3</t>
  </si>
  <si>
    <t>4.10.3.1.4</t>
  </si>
  <si>
    <t>4.10.3.1.5</t>
  </si>
  <si>
    <t>4.10.3.1.6</t>
  </si>
  <si>
    <t>4.10.3.2.1</t>
  </si>
  <si>
    <t>4.10.3.2.2</t>
  </si>
  <si>
    <t>4.10.3.2.3</t>
  </si>
  <si>
    <t>4.10.5</t>
  </si>
  <si>
    <t>4.10.5.1</t>
  </si>
  <si>
    <t>4.10.5.2</t>
  </si>
  <si>
    <t>4.10.5.3</t>
  </si>
  <si>
    <t>4.10.5.4</t>
  </si>
  <si>
    <t>5.1</t>
  </si>
  <si>
    <t>5.1.1</t>
  </si>
  <si>
    <t>5.1.1.1</t>
  </si>
  <si>
    <t>5.1.1.2</t>
  </si>
  <si>
    <t>5.1.1.3</t>
  </si>
  <si>
    <t>5.1.1.4</t>
  </si>
  <si>
    <t>5.1.1.5</t>
  </si>
  <si>
    <t>5.1.2</t>
  </si>
  <si>
    <t>5.1.2.1</t>
  </si>
  <si>
    <t>5.1.2.2</t>
  </si>
  <si>
    <t>5.1.3</t>
  </si>
  <si>
    <t>5.1.3.1</t>
  </si>
  <si>
    <t>5.1.3.2</t>
  </si>
  <si>
    <t>5.1.3.3</t>
  </si>
  <si>
    <t>5.1.4</t>
  </si>
  <si>
    <t>5.1.4.1</t>
  </si>
  <si>
    <t>5.1.4.2</t>
  </si>
  <si>
    <t>5.2</t>
  </si>
  <si>
    <t>5.2.1</t>
  </si>
  <si>
    <t>5.2.1.1</t>
  </si>
  <si>
    <t>5.2.1.2</t>
  </si>
  <si>
    <t>5.2.1.3</t>
  </si>
  <si>
    <t>5.2.1.4</t>
  </si>
  <si>
    <t>5.2.2</t>
  </si>
  <si>
    <t>5.2.2.1</t>
  </si>
  <si>
    <t>5.3</t>
  </si>
  <si>
    <t>5.3.1</t>
  </si>
  <si>
    <t>5.3.2</t>
  </si>
  <si>
    <t>5.3.3</t>
  </si>
  <si>
    <t>5.4</t>
  </si>
  <si>
    <t>5.4.1</t>
  </si>
  <si>
    <t>5.4.2</t>
  </si>
  <si>
    <t>5.4.3</t>
  </si>
  <si>
    <t>5.5</t>
  </si>
  <si>
    <t>5.5.1</t>
  </si>
  <si>
    <t>5.5.1.1</t>
  </si>
  <si>
    <t>5.5.1.1.1</t>
  </si>
  <si>
    <t>5.5.1.2</t>
  </si>
  <si>
    <t>5.5.1.2.1</t>
  </si>
  <si>
    <t>5.5.2</t>
  </si>
  <si>
    <t>5.5.2.1</t>
  </si>
  <si>
    <t>5.5.2.1.1</t>
  </si>
  <si>
    <t>5.5.2.1.2</t>
  </si>
  <si>
    <t>5.5.2.2</t>
  </si>
  <si>
    <t>5.5.2.2.1</t>
  </si>
  <si>
    <t>5.5.2.3</t>
  </si>
  <si>
    <t>5.5.2.3.1</t>
  </si>
  <si>
    <t>5.5.2.3.2</t>
  </si>
  <si>
    <t>5.5.2.3.3</t>
  </si>
  <si>
    <t>5.5.2.4</t>
  </si>
  <si>
    <t>5.5.2.4.1</t>
  </si>
  <si>
    <t>5.5.2.4.2</t>
  </si>
  <si>
    <t>5.5.2.4.3</t>
  </si>
  <si>
    <t>5.5.2.5</t>
  </si>
  <si>
    <t>5.5.2.5.1</t>
  </si>
  <si>
    <t>5.6</t>
  </si>
  <si>
    <t>5.6.1</t>
  </si>
  <si>
    <t>5.6.1.1</t>
  </si>
  <si>
    <t>5.6.1.1.1</t>
  </si>
  <si>
    <t>5.6.1.2</t>
  </si>
  <si>
    <t>5.6.1.2.1</t>
  </si>
  <si>
    <t>5.6.1.2.2</t>
  </si>
  <si>
    <t>5.6.1.2.3</t>
  </si>
  <si>
    <t>5.6.1.2.4</t>
  </si>
  <si>
    <t>5.6.1.2.5</t>
  </si>
  <si>
    <t>5.6.1.2.6</t>
  </si>
  <si>
    <t>5.6.2</t>
  </si>
  <si>
    <t>5.6.2.1</t>
  </si>
  <si>
    <t>5.6.2.1.1</t>
  </si>
  <si>
    <t>5.6.2.1.2</t>
  </si>
  <si>
    <t>5.6.2.1.3</t>
  </si>
  <si>
    <t>5.6.2.2</t>
  </si>
  <si>
    <t>5.6.2.2.1</t>
  </si>
  <si>
    <t>5.6.2.2.2</t>
  </si>
  <si>
    <t>5.6.2.2.3</t>
  </si>
  <si>
    <t>5.6.2.2.4</t>
  </si>
  <si>
    <t>5.6.2.2.5</t>
  </si>
  <si>
    <t>5.6.2.3</t>
  </si>
  <si>
    <t>5.6.2.3.1</t>
  </si>
  <si>
    <t>5.6.2.3.1.1</t>
  </si>
  <si>
    <t>5.6.2.3.2</t>
  </si>
  <si>
    <t>5.6.2.3.2.1</t>
  </si>
  <si>
    <t>5.6.2.3.3</t>
  </si>
  <si>
    <t>5.6.2.3.3.1</t>
  </si>
  <si>
    <t>5.6.2.3.3.2</t>
  </si>
  <si>
    <t>5.6.2.3.3.3</t>
  </si>
  <si>
    <t>5.6.2.3.4</t>
  </si>
  <si>
    <t>5.6.2.3.4.1</t>
  </si>
  <si>
    <t>5.6.2.3.5</t>
  </si>
  <si>
    <t>5.6.2.3.5.1</t>
  </si>
  <si>
    <t>5.6.2.4</t>
  </si>
  <si>
    <t>5.6.2.4.1</t>
  </si>
  <si>
    <t>5.6.2.4.1.1</t>
  </si>
  <si>
    <t>5.6.2.4.2</t>
  </si>
  <si>
    <t>5.6.2.4.2.1</t>
  </si>
  <si>
    <t>5.6.2.4.3</t>
  </si>
  <si>
    <t>5.6.2.4.3.1</t>
  </si>
  <si>
    <t>5.6.2.4.3.2</t>
  </si>
  <si>
    <t>5.6.2.4.3.3</t>
  </si>
  <si>
    <t>5.6.2.4.4</t>
  </si>
  <si>
    <t>5.6.2.4.4.1</t>
  </si>
  <si>
    <t>5.6.2.4.5</t>
  </si>
  <si>
    <t>5.6.2.4.5.1</t>
  </si>
  <si>
    <t>5.6.2.5</t>
  </si>
  <si>
    <t>5.6.2.5.1</t>
  </si>
  <si>
    <t>5.6.2.5.1.1</t>
  </si>
  <si>
    <t>5.6.2.5.2</t>
  </si>
  <si>
    <t>5.6.2.5.2.1</t>
  </si>
  <si>
    <t>5.6.2.5.3</t>
  </si>
  <si>
    <t>5.6.2.5.3.1</t>
  </si>
  <si>
    <t>5.6.2.5.3.2</t>
  </si>
  <si>
    <t>5.6.2.5.3.3</t>
  </si>
  <si>
    <t>5.6.2.5.4</t>
  </si>
  <si>
    <t>5.6.2.5.4.1</t>
  </si>
  <si>
    <t>5.6.2.5.5</t>
  </si>
  <si>
    <t>5.6.2.5.5.1</t>
  </si>
  <si>
    <t>5.6.2.6</t>
  </si>
  <si>
    <t>5.6.2.6.1</t>
  </si>
  <si>
    <t>5.6.2.6.1.1</t>
  </si>
  <si>
    <t>5.6.2.6.2</t>
  </si>
  <si>
    <t>5.6.2.6.2.1</t>
  </si>
  <si>
    <t>5.6.2.6.3</t>
  </si>
  <si>
    <t>5.6.2.6.3.1</t>
  </si>
  <si>
    <t>5.6.2.6.3.2</t>
  </si>
  <si>
    <t>5.6.2.6.3.3</t>
  </si>
  <si>
    <t>5.6.2.6.4</t>
  </si>
  <si>
    <t>5.6.2.6.4.1</t>
  </si>
  <si>
    <t>5.6.2.6.5</t>
  </si>
  <si>
    <t>5.6.2.6.5.1</t>
  </si>
  <si>
    <t>5.6.2.7</t>
  </si>
  <si>
    <t>5.6.2.7.1</t>
  </si>
  <si>
    <t>5.6.2.7.1.1</t>
  </si>
  <si>
    <t>5.6.2.7.2</t>
  </si>
  <si>
    <t>5.6.2.7.2.1</t>
  </si>
  <si>
    <t>5.6.2.7.3</t>
  </si>
  <si>
    <t>5.6.2.7.3.1</t>
  </si>
  <si>
    <t>5.6.2.7.3.2</t>
  </si>
  <si>
    <t>5.6.2.7.4</t>
  </si>
  <si>
    <t>5.6.2.7.4.1</t>
  </si>
  <si>
    <t>5.6.2.7.5</t>
  </si>
  <si>
    <t>5.6.2.7.5.1</t>
  </si>
  <si>
    <t>5.6.2.8</t>
  </si>
  <si>
    <t>5.6.2.8.1</t>
  </si>
  <si>
    <t>5.6.2.8.1.1</t>
  </si>
  <si>
    <t>5.6.2.8.2</t>
  </si>
  <si>
    <t>5.6.2.8.2.1</t>
  </si>
  <si>
    <t>5.6.2.8.3</t>
  </si>
  <si>
    <t>5.6.2.8.3.1</t>
  </si>
  <si>
    <t>5.6.2.8.4</t>
  </si>
  <si>
    <t>5.6.2.8.4.1</t>
  </si>
  <si>
    <t>5.7</t>
  </si>
  <si>
    <t>5.7.1</t>
  </si>
  <si>
    <t>5.7.1.1</t>
  </si>
  <si>
    <t>5.7.1.1.1</t>
  </si>
  <si>
    <t>5.7.1.2</t>
  </si>
  <si>
    <t>5.7.1.2.1</t>
  </si>
  <si>
    <t>5.7.1.2.2</t>
  </si>
  <si>
    <t>5.7.1.2.3</t>
  </si>
  <si>
    <t>5.7.1.2.4</t>
  </si>
  <si>
    <t>5.7.1.2.5</t>
  </si>
  <si>
    <t>5.7.1.2.6</t>
  </si>
  <si>
    <t>5.7.2</t>
  </si>
  <si>
    <t>5.7.2.1</t>
  </si>
  <si>
    <t>5.7.2.1.1</t>
  </si>
  <si>
    <t>5.7.2.1.2</t>
  </si>
  <si>
    <t>5.7.2.1.3</t>
  </si>
  <si>
    <t>5.8</t>
  </si>
  <si>
    <t>5.8.1</t>
  </si>
  <si>
    <t>5.8.1.1</t>
  </si>
  <si>
    <t>5.8.1.2</t>
  </si>
  <si>
    <t>5.8.2</t>
  </si>
  <si>
    <t>5.8.2.1</t>
  </si>
  <si>
    <t>5.8.3</t>
  </si>
  <si>
    <t>5.8.3.1</t>
  </si>
  <si>
    <t>5.9</t>
  </si>
  <si>
    <t>5.9.1</t>
  </si>
  <si>
    <t>5.10</t>
  </si>
  <si>
    <t>5.10.1</t>
  </si>
  <si>
    <t>5.11</t>
  </si>
  <si>
    <t>5.11.1</t>
  </si>
  <si>
    <t>5.11.1.1</t>
  </si>
  <si>
    <t>5.11.1.2</t>
  </si>
  <si>
    <t>5.11.2</t>
  </si>
  <si>
    <t>5.11.2.1</t>
  </si>
  <si>
    <t>5.12</t>
  </si>
  <si>
    <t>5.12.1</t>
  </si>
  <si>
    <t>5.12.1.1</t>
  </si>
  <si>
    <t>5.12.1.2</t>
  </si>
  <si>
    <t>5.12.2</t>
  </si>
  <si>
    <t>5.12.2.1</t>
  </si>
  <si>
    <t>5.13</t>
  </si>
  <si>
    <t>5.13.1</t>
  </si>
  <si>
    <t>5.13.1.1</t>
  </si>
  <si>
    <t>5.13.1.2</t>
  </si>
  <si>
    <t>5.13.1.3</t>
  </si>
  <si>
    <t>5.13.1.4</t>
  </si>
  <si>
    <t>5.13.1.5</t>
  </si>
  <si>
    <t>5.13.1.6</t>
  </si>
  <si>
    <t>5.13.1.7</t>
  </si>
  <si>
    <t>5.13.2</t>
  </si>
  <si>
    <t>5.13.2.1</t>
  </si>
  <si>
    <t>5.13.2.2</t>
  </si>
  <si>
    <t>5.13.2.3</t>
  </si>
  <si>
    <t>5.13.2.4</t>
  </si>
  <si>
    <t>5.13.3</t>
  </si>
  <si>
    <t>5.13.3.1</t>
  </si>
  <si>
    <t>5.13.3.2</t>
  </si>
  <si>
    <t>5.13.3.3</t>
  </si>
  <si>
    <t>5.13.3.4</t>
  </si>
  <si>
    <t>5.14</t>
  </si>
  <si>
    <t>5.14.1</t>
  </si>
  <si>
    <t>5.14.1.1</t>
  </si>
  <si>
    <t>5.14.1.2</t>
  </si>
  <si>
    <t>5.14.1.3</t>
  </si>
  <si>
    <t>5.14.1.4</t>
  </si>
  <si>
    <t>5.14.1.5</t>
  </si>
  <si>
    <t>5.14.2</t>
  </si>
  <si>
    <t>5.14.2.1</t>
  </si>
  <si>
    <t>5.14.2.2</t>
  </si>
  <si>
    <t>5.14.2.3</t>
  </si>
  <si>
    <t>5.14.2.4</t>
  </si>
  <si>
    <t>5.14.3</t>
  </si>
  <si>
    <t>5.14.3.1</t>
  </si>
  <si>
    <t>5.14.3.2</t>
  </si>
  <si>
    <t>5.14.3.3</t>
  </si>
  <si>
    <t>5.14.3.4</t>
  </si>
  <si>
    <t>5.15</t>
  </si>
  <si>
    <t>5.15.1</t>
  </si>
  <si>
    <t>5.15.1.1</t>
  </si>
  <si>
    <t>5.15.1.2</t>
  </si>
  <si>
    <t>5.15.1.3</t>
  </si>
  <si>
    <t>5.15.1.4</t>
  </si>
  <si>
    <t>5.15.1.5</t>
  </si>
  <si>
    <t>5.15.2</t>
  </si>
  <si>
    <t>5.15.2.1</t>
  </si>
  <si>
    <t>5.15.4</t>
  </si>
  <si>
    <t>5.15.4.1</t>
  </si>
  <si>
    <t>5.16</t>
  </si>
  <si>
    <t>5.16.1</t>
  </si>
  <si>
    <t>5.16.1.1</t>
  </si>
  <si>
    <t>5.16.1.2</t>
  </si>
  <si>
    <t>5.16.1.3</t>
  </si>
  <si>
    <t>5.16.1.4</t>
  </si>
  <si>
    <t>5.16.1.5</t>
  </si>
  <si>
    <t>5.16.1.6</t>
  </si>
  <si>
    <t>5.16.1.7</t>
  </si>
  <si>
    <t>5.16.1.8</t>
  </si>
  <si>
    <t>5.16.1.9</t>
  </si>
  <si>
    <t>5.16.1.10</t>
  </si>
  <si>
    <t>5.16.1.11</t>
  </si>
  <si>
    <t>5.17.1</t>
  </si>
  <si>
    <t>5.17.1.1</t>
  </si>
  <si>
    <t>5.17.1.2</t>
  </si>
  <si>
    <t>5.17.1.3</t>
  </si>
  <si>
    <t>5.18.1</t>
  </si>
  <si>
    <t>5.18.1.1</t>
  </si>
  <si>
    <t>5.18.1.2</t>
  </si>
  <si>
    <t>5.18.1.3</t>
  </si>
  <si>
    <t>5.19.1</t>
  </si>
  <si>
    <t>5.19.2</t>
  </si>
  <si>
    <t>5.19.3</t>
  </si>
  <si>
    <t>5.19.4</t>
  </si>
  <si>
    <t>5.20.1</t>
  </si>
  <si>
    <t>5.20.1.1</t>
  </si>
  <si>
    <t>5.20.1.2</t>
  </si>
  <si>
    <t>5.20.1.3</t>
  </si>
  <si>
    <t>5.20.1.4</t>
  </si>
  <si>
    <t>5.20.1.5</t>
  </si>
  <si>
    <t>5.20.1.6</t>
  </si>
  <si>
    <t>5.20.1.7</t>
  </si>
  <si>
    <t>5.20.1.8</t>
  </si>
  <si>
    <t>5.20.1.9</t>
  </si>
  <si>
    <t>5.20.1.10</t>
  </si>
  <si>
    <t>5.20.1.11</t>
  </si>
  <si>
    <t>5.20.1.12</t>
  </si>
  <si>
    <t>5.20.1.13</t>
  </si>
  <si>
    <t>5.20.1.14</t>
  </si>
  <si>
    <t>5.20.1.15</t>
  </si>
  <si>
    <t>5.20.1.16</t>
  </si>
  <si>
    <t>5.20.1.17</t>
  </si>
  <si>
    <t>5.20.1.18</t>
  </si>
  <si>
    <t>5.20.1.19</t>
  </si>
  <si>
    <t>5.20.1.20</t>
  </si>
  <si>
    <t>5.20.1.21</t>
  </si>
  <si>
    <t>5.20.1.22</t>
  </si>
  <si>
    <t>5.20.1.23</t>
  </si>
  <si>
    <t>5.20.1.24</t>
  </si>
  <si>
    <t>5.20.1.25</t>
  </si>
  <si>
    <t>5.20.2</t>
  </si>
  <si>
    <t>5.20.2.1</t>
  </si>
  <si>
    <t>5.20.2.2</t>
  </si>
  <si>
    <t>5.20.2.3</t>
  </si>
  <si>
    <t>5.20.2.4</t>
  </si>
  <si>
    <t>5.20.2.5</t>
  </si>
  <si>
    <t>5.20.2.6</t>
  </si>
  <si>
    <t>5.20.2.7</t>
  </si>
  <si>
    <t>5.20.2.8</t>
  </si>
  <si>
    <t>5.20.2.9</t>
  </si>
  <si>
    <t>5.20.2.10</t>
  </si>
  <si>
    <t>5.20.2.11</t>
  </si>
  <si>
    <t>5.20.2.12</t>
  </si>
  <si>
    <t>5.20.2.13</t>
  </si>
  <si>
    <t>5.20.2.14</t>
  </si>
  <si>
    <t>5.20.2.15</t>
  </si>
  <si>
    <t>5.20.2.16</t>
  </si>
  <si>
    <t>5.20.2.17</t>
  </si>
  <si>
    <t>5.20.3</t>
  </si>
  <si>
    <t>5.20.3.1</t>
  </si>
  <si>
    <t>5.20.3.2</t>
  </si>
  <si>
    <t>5.20.3.3</t>
  </si>
  <si>
    <t>5.20.3.4</t>
  </si>
  <si>
    <t>5.20.3.5</t>
  </si>
  <si>
    <t>5.20.3.6</t>
  </si>
  <si>
    <t>5.20.3.7</t>
  </si>
  <si>
    <t>5.20.3.8</t>
  </si>
  <si>
    <t>5.20.3.9</t>
  </si>
  <si>
    <t>5.20.3.10</t>
  </si>
  <si>
    <t>5.20.3.11</t>
  </si>
  <si>
    <t>5.20.3.12</t>
  </si>
  <si>
    <t>5.20.3.13</t>
  </si>
  <si>
    <t>5.20.3.14</t>
  </si>
  <si>
    <t>5.20.3.15</t>
  </si>
  <si>
    <t>5.20.3.16</t>
  </si>
  <si>
    <t>FORNECIMENTO E APLICAÇÃO DE PISO EM PLACAS DE 40X40X3CM COMPOSTA DE CIMENTOS E AGREGADO MINERAL DE ALTA DUREZA, REF. TECNOGRAN OU SIMILAR, INCLUSIVE REJUNTE DE ALTO DESEMPENHO PARA PISO MARMORIZADO</t>
  </si>
  <si>
    <t>Composição 8118</t>
  </si>
  <si>
    <t>EMBOÇO, PARA RECEBIMENTO DE CERÂMICA, EM ARGAMASSA TRAÇO 1:2:8, PREPARO MANUAL, APLICADO MANUALMENTE EM FACES INTERNAS DE PAREDES, PARA AMBIENTE COM ÁREA  ENTRE 5M2 E 10M2, ESPESSURA DE 20MM, COM EXECUÇÃO DE TALISCAS.</t>
  </si>
  <si>
    <t>APLICAÇÃO MANUAL DE PINTURA COM TINTA LÁTEX PVA EM TETO, DUAS DEMÃOS.</t>
  </si>
  <si>
    <t>REVESTIMENTO CERÂMICO PARA PAREDES EXTERNAS EM PASTILHAS DE PORCELANA 5 X 5 CM (PLACAS DE 30 X 30 CM), ALINHADAS A PRUMO, APLICADO EM PANOS SEM VÃOS.</t>
  </si>
  <si>
    <t xml:space="preserve">FORRO EM DRYWALL, PARA AMBIENTES COMERCIAIS, INCLUSIVE ESTRUTURA DE FIXAÇÃO. </t>
  </si>
  <si>
    <t>REATERRO MECANIZADO DE VALA COM ESCAVADEIRA HIDRÁULICA (CAPACIDADE DA CAÇAMBA: 0,8 M3 / POTÊNCIA: 111 HP), LARGURA DE 1,5 A 2,5 M, PROFUNDIDADE ATÉ 1,5 M, COM SOLO (SEM SUBSTITUIÇÃO) DE 1ª CATEGORIA EM LOCAIS COM ALTO NÍVEL DE INTERFERÊNCIA.</t>
  </si>
  <si>
    <t>MONTAGEM E DESMONTAGEM DE FÔRMA DE PILARES RETANGULARES E ESTRUTURAS SIMILARES COM ÁREA MÉDIA DAS SEÇÕES MENOR OU IGUAL A 0,25 M2, PÉ-DIREITO SIMPLES, EM CHAPA DE MADEIRA COMPENSADA RESINADA, 4 UTILIZAÇÕES.</t>
  </si>
  <si>
    <t>CONSTRUÇÃO DE PAVIMENTO COM APLICAÇÃO DE CONCRETO BETUMINOSO USINADO A QUENTE (CBUQ), CAMADA DE ROLAMENTO, COM ESPESSURA DE 5,0 CM  EXCLUSIVE TRANSPORTE.</t>
  </si>
  <si>
    <t>TRANSPORTE DE MATERIAL ASFALTICO, COM CAMINHÃO COM CAPACIDADE DE 20000 L EM RODOVIA PAVIMENTADA PARA DISTÂNCIAS MÉDIAS DE TRANSPORTE IGUAL OU INFERIOR A 100 KM.</t>
  </si>
  <si>
    <t>APLICAÇÃO DE FUNDO SELADOR LÁTEX PVA EM TETO, UMA DEMÃO.</t>
  </si>
  <si>
    <t>5.6.2.3.4.2</t>
  </si>
  <si>
    <t>5.6.2.3.4.3</t>
  </si>
  <si>
    <t>5.6.2.4.4.2</t>
  </si>
  <si>
    <t>5.6.2.4.4.3</t>
  </si>
  <si>
    <t>5.6.2.5.4.2</t>
  </si>
  <si>
    <t>5.6.2.5.4.3</t>
  </si>
  <si>
    <t>5.6.2.6.4.2</t>
  </si>
  <si>
    <t>5.6.2.6.4.3</t>
  </si>
  <si>
    <t>5.6.2.7.4.2</t>
  </si>
  <si>
    <t>5.6.2.7.4.3</t>
  </si>
  <si>
    <t>5.6.2.8.3.2</t>
  </si>
  <si>
    <t>5.6.2.8.3.3</t>
  </si>
  <si>
    <t xml:space="preserve">EMASSAMENTO DE SUPERFÍCIE, COM APLICAÇÃO DE 02 DEMÃOS DE MASSA CORRIDA, LIXAMENTO E RETOQUES  </t>
  </si>
  <si>
    <t>PRATELEIRAS EM CONCRETO ARMADO COM ACABAMENTO EM VERNIZ, ESP=5CM</t>
  </si>
  <si>
    <t>FORMA PARA ESTRUTURAS DE CONCRETO APARENTE (PILAR, VIGA E LAJE) EM CHAPA METÁLICA. (FABRICAÇÃO, MONTAGEM E DESMONTAGEM)</t>
  </si>
  <si>
    <t>FORMA PARA ESTRUTURAS DE CONCRETO APARENTE (PILAR, VIGA E LAJE) EM CHAPA METÁLICA, . (FABRICAÇÃO, MONTAGEM E DESMONTAGEM)</t>
  </si>
  <si>
    <t>MONTAGEM E DESMONTAGEM DE FÔRMA DE PILARES RETANGULARES E ESTRUTURAS SIMILARES COM ÁREA MÉDIA DAS SEÇÕES MENOR OU IGUAL A 0,25 M², PÉ-DIREITO SIMPLES, EM CHAPA DE MADEIRA COMPENSADA RESINADA, 4 UTILIZAÇÕES.</t>
  </si>
  <si>
    <t>MONTAGEM E DESMONTAGEM DE FÔRMA DE LAJE MACIÇA COM ÁREA MÉDIA MENOR OU IGUAL A 20 M², PÉ-DIREITO SIMPLES, EM CHAPA DE MADEIRA COMPENSADA RESINADA, 4 UTILIZAÇÕES.</t>
  </si>
  <si>
    <t>5.5.1.1.2</t>
  </si>
  <si>
    <t>5.5.1.3</t>
  </si>
  <si>
    <t>5.5.1.3.1</t>
  </si>
  <si>
    <t>5.5.1.3.2</t>
  </si>
  <si>
    <t>5.5.1.4</t>
  </si>
  <si>
    <t>5.5.1.4.1</t>
  </si>
  <si>
    <t>5.5.1.4.2</t>
  </si>
  <si>
    <t>5.5.1.4.3</t>
  </si>
  <si>
    <t>5.5.1.4.4</t>
  </si>
  <si>
    <t>5.5.1.4.5</t>
  </si>
  <si>
    <t>5.5.1.4.6</t>
  </si>
  <si>
    <t>5.5.1.5</t>
  </si>
  <si>
    <t>5.5.1.5.1</t>
  </si>
  <si>
    <t>5.5.3</t>
  </si>
  <si>
    <t>5.5.3.1</t>
  </si>
  <si>
    <t>5.5.3.1.1</t>
  </si>
  <si>
    <t>5.5.3.2</t>
  </si>
  <si>
    <t>5.5.3.2.1</t>
  </si>
  <si>
    <t>5.5.3.3</t>
  </si>
  <si>
    <t>5.5.3.3.1</t>
  </si>
  <si>
    <t>5.5.3.3.2</t>
  </si>
  <si>
    <t>5.5.3.3.3</t>
  </si>
  <si>
    <t>5.5.3.4</t>
  </si>
  <si>
    <t>5.5.3.4.1</t>
  </si>
  <si>
    <t>5.5.3.4.2</t>
  </si>
  <si>
    <t>5.5.3.4.3</t>
  </si>
  <si>
    <t>5.5.4</t>
  </si>
  <si>
    <t>5.5.4.1</t>
  </si>
  <si>
    <t>5.5.4.1.1</t>
  </si>
  <si>
    <t>5.5.4.2</t>
  </si>
  <si>
    <t>5.5.4.2.1</t>
  </si>
  <si>
    <t>5.5.4.3</t>
  </si>
  <si>
    <t>5.5.4.3.1</t>
  </si>
  <si>
    <t>5.5.4.3.2</t>
  </si>
  <si>
    <t>5.5.4.4</t>
  </si>
  <si>
    <t>5.5.4.4.1</t>
  </si>
  <si>
    <t>5.5.4.4.2</t>
  </si>
  <si>
    <t>5.5.4.4.3</t>
  </si>
  <si>
    <t>5.5.4.4.4</t>
  </si>
  <si>
    <t>5.5.4.4.5</t>
  </si>
  <si>
    <t>5.5.4.4.6</t>
  </si>
  <si>
    <t>5.5.4.5</t>
  </si>
  <si>
    <t>5.5.4.5.1</t>
  </si>
  <si>
    <t>5.5.5</t>
  </si>
  <si>
    <t>5.5.5.1</t>
  </si>
  <si>
    <t>5.5.5.1.1</t>
  </si>
  <si>
    <t>5.5.5.2</t>
  </si>
  <si>
    <t>5.5.5.2.1</t>
  </si>
  <si>
    <t>5.5.5.3</t>
  </si>
  <si>
    <t>5.5.5.3.1</t>
  </si>
  <si>
    <t>5.5.5.3.2</t>
  </si>
  <si>
    <t>5.5.5.4</t>
  </si>
  <si>
    <t>5.5.5.4.1</t>
  </si>
  <si>
    <t>5.5.5.4.2</t>
  </si>
  <si>
    <t>5.5.5.4.3</t>
  </si>
  <si>
    <t>5.5.5.4.4</t>
  </si>
  <si>
    <t>5.5.5.4.5</t>
  </si>
  <si>
    <t>5.5.5.4.6</t>
  </si>
  <si>
    <t>5.5.5.5</t>
  </si>
  <si>
    <t>5.5.5.5.1</t>
  </si>
  <si>
    <t>5.5.6</t>
  </si>
  <si>
    <t>5.5.6.1</t>
  </si>
  <si>
    <t>5.5.6.1.1</t>
  </si>
  <si>
    <t>5.5.6.2</t>
  </si>
  <si>
    <t>5.5.6.2.1</t>
  </si>
  <si>
    <t>5.5.6.2.2</t>
  </si>
  <si>
    <t>5.5.6.2.3</t>
  </si>
  <si>
    <t>5.5.6.2.4</t>
  </si>
  <si>
    <t>5.5.6.3</t>
  </si>
  <si>
    <t>5.5.6.3.1</t>
  </si>
  <si>
    <t>5.5.6.3.2</t>
  </si>
  <si>
    <t>5.5.6.3.3</t>
  </si>
  <si>
    <t>5.5.6.4</t>
  </si>
  <si>
    <t>5.5.6.4.1</t>
  </si>
  <si>
    <t>5.5.6.4.2</t>
  </si>
  <si>
    <t>5.5.6.4.3</t>
  </si>
  <si>
    <t>5.6.2.3.3.4</t>
  </si>
  <si>
    <t>5.6.2.3.4.4</t>
  </si>
  <si>
    <t>5.6.2.3.4.5</t>
  </si>
  <si>
    <t>5.6.2.3.4.6</t>
  </si>
  <si>
    <t>5.6.2.4.3.4</t>
  </si>
  <si>
    <t>5.6.2.4.4.4</t>
  </si>
  <si>
    <t>5.6.2.4.4.5</t>
  </si>
  <si>
    <t>5.6.2.4.4.6</t>
  </si>
  <si>
    <t>5.6.2.7.4.4</t>
  </si>
  <si>
    <t>5.6.2.7.4.5</t>
  </si>
  <si>
    <t>5.6.2.7.4.6</t>
  </si>
  <si>
    <t>5.6.2.8.4.2</t>
  </si>
  <si>
    <t>5.6.2.8.4.3</t>
  </si>
  <si>
    <t>5.6.2.8.5</t>
  </si>
  <si>
    <t>5.6.2.8.5.1</t>
  </si>
  <si>
    <t>5.6.2.9</t>
  </si>
  <si>
    <t>5.6.2.9.1</t>
  </si>
  <si>
    <t>5.6.2.9.1.1</t>
  </si>
  <si>
    <t>5.6.2.9.2</t>
  </si>
  <si>
    <t>5.6.2.9.2.1</t>
  </si>
  <si>
    <t>5.6.2.9.3</t>
  </si>
  <si>
    <t>5.6.2.9.3.1</t>
  </si>
  <si>
    <t>5.6.2.9.3.2</t>
  </si>
  <si>
    <t>5.6.2.9.3.3</t>
  </si>
  <si>
    <t>5.6.2.9.4</t>
  </si>
  <si>
    <t>5.6.2.9.4.1</t>
  </si>
  <si>
    <t>5.6.2.9.4.2</t>
  </si>
  <si>
    <t>5.6.2.9.4.3</t>
  </si>
  <si>
    <t>5.6.2.9.5</t>
  </si>
  <si>
    <t>5.6.2.9.5.1</t>
  </si>
  <si>
    <t>5.6.2.9.6</t>
  </si>
  <si>
    <t>5.6.2.9.6.1</t>
  </si>
  <si>
    <t>5.6.2.10</t>
  </si>
  <si>
    <t>5.6.2.10.1</t>
  </si>
  <si>
    <t>5.6.2.10.1.1</t>
  </si>
  <si>
    <t>5.6.2.10.2</t>
  </si>
  <si>
    <t>5.6.2.10.2.1</t>
  </si>
  <si>
    <t>5.6.2.10.3</t>
  </si>
  <si>
    <t>5.6.2.10.3.1</t>
  </si>
  <si>
    <t>5.6.2.10.3.2</t>
  </si>
  <si>
    <t>5.6.2.10.3.3</t>
  </si>
  <si>
    <t>5.6.2.10.4</t>
  </si>
  <si>
    <t>5.6.2.10.4.1</t>
  </si>
  <si>
    <t>5.6.2.10.4.2</t>
  </si>
  <si>
    <t>5.6.2.10.4.3</t>
  </si>
  <si>
    <t>5.6.2.10.5</t>
  </si>
  <si>
    <t>5.6.2.10.5.1</t>
  </si>
  <si>
    <t>5.6.2.11</t>
  </si>
  <si>
    <t>5.6.2.11.1</t>
  </si>
  <si>
    <t>5.6.2.11.1.1</t>
  </si>
  <si>
    <t>5.6.2.11.2</t>
  </si>
  <si>
    <t>5.6.2.11.2.1</t>
  </si>
  <si>
    <t>5.6.2.11.3</t>
  </si>
  <si>
    <t>5.6.2.11.3.1</t>
  </si>
  <si>
    <t>5.6.2.11.3.2</t>
  </si>
  <si>
    <t>5.6.2.11.3.3</t>
  </si>
  <si>
    <t>5.6.2.11.4</t>
  </si>
  <si>
    <t>5.6.2.11.4.1</t>
  </si>
  <si>
    <t>5.6.2.11.4.2</t>
  </si>
  <si>
    <t>5.6.2.11.4.3</t>
  </si>
  <si>
    <t>5.6.2.11.5</t>
  </si>
  <si>
    <t>5.6.2.11.5.1</t>
  </si>
  <si>
    <t>5.6.2.12</t>
  </si>
  <si>
    <t>5.6.2.12.1</t>
  </si>
  <si>
    <t>5.6.2.12.1.1</t>
  </si>
  <si>
    <t>5.6.2.12.2</t>
  </si>
  <si>
    <t>5.6.2.12.2.1</t>
  </si>
  <si>
    <t>5.6.2.12.3</t>
  </si>
  <si>
    <t>5.6.2.12.3.1</t>
  </si>
  <si>
    <t>5.6.2.12.3.2</t>
  </si>
  <si>
    <t>5.6.2.12.4</t>
  </si>
  <si>
    <t>5.6.2.12.4.1</t>
  </si>
  <si>
    <t>5.6.2.12.4.2</t>
  </si>
  <si>
    <t>5.6.2.12.4.3</t>
  </si>
  <si>
    <t>5.6.2.12.4.4</t>
  </si>
  <si>
    <t>5.6.2.12.4.5</t>
  </si>
  <si>
    <t>5.6.2.12.4.6</t>
  </si>
  <si>
    <t>5.6.2.12.5</t>
  </si>
  <si>
    <t>5.6.2.12.5.1</t>
  </si>
  <si>
    <t>5.6.2.13</t>
  </si>
  <si>
    <t>5.6.2.13.1</t>
  </si>
  <si>
    <t>5.6.2.13.1.1</t>
  </si>
  <si>
    <t>5.6.2.13.2</t>
  </si>
  <si>
    <t>5.6.2.13.2.1</t>
  </si>
  <si>
    <t>5.6.2.13.2.2</t>
  </si>
  <si>
    <t>5.6.2.13.3</t>
  </si>
  <si>
    <t>5.6.2.13.3.1</t>
  </si>
  <si>
    <t>5.6.2.13.3.2</t>
  </si>
  <si>
    <t>5.6.2.13.3.3</t>
  </si>
  <si>
    <t>5.6.2.14</t>
  </si>
  <si>
    <t>5.6.2.14.1</t>
  </si>
  <si>
    <t>5.6.2.14.1.1</t>
  </si>
  <si>
    <t>5.6.2.14.2</t>
  </si>
  <si>
    <t>5.6.2.14.2.1</t>
  </si>
  <si>
    <t>5.6.2.14.2.2</t>
  </si>
  <si>
    <t>5.6.2.14.3</t>
  </si>
  <si>
    <t>5.6.2.14.3.1</t>
  </si>
  <si>
    <t>5.6.2.14.3.2</t>
  </si>
  <si>
    <t>5.6.2.14.3.3</t>
  </si>
  <si>
    <t>5.7.2.2</t>
  </si>
  <si>
    <t>5.7.2.2.1</t>
  </si>
  <si>
    <t>5.7.2.2.2</t>
  </si>
  <si>
    <t>5.7.2.2.3</t>
  </si>
  <si>
    <t>5.7.2.2.4</t>
  </si>
  <si>
    <t>5.7.2.2.5</t>
  </si>
  <si>
    <t>5.7.2.3</t>
  </si>
  <si>
    <t>5.7.2.3.1</t>
  </si>
  <si>
    <t>5.7.2.3.1.1</t>
  </si>
  <si>
    <t>5.7.2.3.1.2</t>
  </si>
  <si>
    <t>5.7.2.3.2</t>
  </si>
  <si>
    <t>5.7.2.3.2.1</t>
  </si>
  <si>
    <t>5.7.2.3.3</t>
  </si>
  <si>
    <t>5.7.2.3.3.1</t>
  </si>
  <si>
    <t>5.7.2.3.3.2</t>
  </si>
  <si>
    <t>5.7.2.3.3.3</t>
  </si>
  <si>
    <t>5.7.2.3.4</t>
  </si>
  <si>
    <t>5.7.2.3.4.1</t>
  </si>
  <si>
    <t>5.7.2.3.4.2</t>
  </si>
  <si>
    <t>5.7.2.3.4.3</t>
  </si>
  <si>
    <t>5.7.2.3.5</t>
  </si>
  <si>
    <t>5.7.2.3.5.1</t>
  </si>
  <si>
    <t>5.7.2.4</t>
  </si>
  <si>
    <t>5.7.2.4.1</t>
  </si>
  <si>
    <t>5.7.2.4.1.1</t>
  </si>
  <si>
    <t>5.7.2.4.1.2</t>
  </si>
  <si>
    <t>5.7.2.4.2</t>
  </si>
  <si>
    <t>5.7.2.4.2.1</t>
  </si>
  <si>
    <t>5.7.2.4.3</t>
  </si>
  <si>
    <t>5.7.2.4.3.1</t>
  </si>
  <si>
    <t>5.7.2.4.3.2</t>
  </si>
  <si>
    <t>5.7.2.4.3.3</t>
  </si>
  <si>
    <t>5.7.2.4.4</t>
  </si>
  <si>
    <t>5.7.2.4.4.1</t>
  </si>
  <si>
    <t>5.7.2.4.4.2</t>
  </si>
  <si>
    <t>5.7.2.4.4.3</t>
  </si>
  <si>
    <t>5.7.2.4.5</t>
  </si>
  <si>
    <t>5.7.2.4.5.1</t>
  </si>
  <si>
    <t>5.7.2.5</t>
  </si>
  <si>
    <t>5.7.2.5.1</t>
  </si>
  <si>
    <t>5.7.2.5.1.1</t>
  </si>
  <si>
    <t>5.7.2.5.2</t>
  </si>
  <si>
    <t>5.7.2.5.2.1</t>
  </si>
  <si>
    <t>5.7.2.5.3</t>
  </si>
  <si>
    <t>5.7.2.5.3.1</t>
  </si>
  <si>
    <t>5.7.2.5.3.2</t>
  </si>
  <si>
    <t>5.7.2.5.3.3</t>
  </si>
  <si>
    <t>5.7.2.5.4</t>
  </si>
  <si>
    <t>5.7.2.5.4.1</t>
  </si>
  <si>
    <t>5.7.2.5.4.2</t>
  </si>
  <si>
    <t>5.7.2.5.4.3</t>
  </si>
  <si>
    <t>5.7.2.5.5</t>
  </si>
  <si>
    <t>5.7.2.5.5.1</t>
  </si>
  <si>
    <t>5.7.2.6</t>
  </si>
  <si>
    <t>5.7.2.6.1</t>
  </si>
  <si>
    <t>5.7.2.6.1.1</t>
  </si>
  <si>
    <t>5.7.2.6.2</t>
  </si>
  <si>
    <t>5.7.2.6.2.1</t>
  </si>
  <si>
    <t>5.7.2.6.3</t>
  </si>
  <si>
    <t>5.7.2.6.3.1</t>
  </si>
  <si>
    <t>5.7.2.6.3.2</t>
  </si>
  <si>
    <t>5.7.2.6.3.3</t>
  </si>
  <si>
    <t>5.7.2.6.4</t>
  </si>
  <si>
    <t>5.7.2.6.4.1</t>
  </si>
  <si>
    <t>5.7.2.6.4.2</t>
  </si>
  <si>
    <t>5.7.2.6.4.3</t>
  </si>
  <si>
    <t>5.7.2.6.5</t>
  </si>
  <si>
    <t>5.7.2.6.5.1</t>
  </si>
  <si>
    <t>5.7.2.7</t>
  </si>
  <si>
    <t>5.7.2.7.1</t>
  </si>
  <si>
    <t>5.7.2.7.1.1</t>
  </si>
  <si>
    <t>5.7.2.7.2</t>
  </si>
  <si>
    <t>5.7.2.7.2.1</t>
  </si>
  <si>
    <t>5.7.2.7.3</t>
  </si>
  <si>
    <t>5.7.2.7.3.1</t>
  </si>
  <si>
    <t>5.7.2.7.3.2</t>
  </si>
  <si>
    <t>5.7.2.7.3.3</t>
  </si>
  <si>
    <t>5.7.2.7.4</t>
  </si>
  <si>
    <t>5.7.2.7.4.1</t>
  </si>
  <si>
    <t>5.7.2.7.4.2</t>
  </si>
  <si>
    <t>5.7.2.7.4.3</t>
  </si>
  <si>
    <t>5.7.2.7.5</t>
  </si>
  <si>
    <t>5.7.2.7.5.1</t>
  </si>
  <si>
    <t>5.7.2.7.6</t>
  </si>
  <si>
    <t>5.7.2.7.6.1</t>
  </si>
  <si>
    <t>5.7.2.8</t>
  </si>
  <si>
    <t>5.7.2.8.1</t>
  </si>
  <si>
    <t>5.7.2.8.1.1</t>
  </si>
  <si>
    <t>5.7.2.8.2</t>
  </si>
  <si>
    <t>5.7.2.8.2.1</t>
  </si>
  <si>
    <t>5.7.2.8.2.2</t>
  </si>
  <si>
    <t>5.7.2.8.2.3</t>
  </si>
  <si>
    <t>5.7.2.8.3</t>
  </si>
  <si>
    <t>5.7.2.8.3.1</t>
  </si>
  <si>
    <t>5.7.2.8.3.2</t>
  </si>
  <si>
    <t>5.7.2.8.3.3</t>
  </si>
  <si>
    <t>5.7.2.8.4</t>
  </si>
  <si>
    <t>5.7.2.8.4.1</t>
  </si>
  <si>
    <t>5.8.1.1.1</t>
  </si>
  <si>
    <t>5.8.1.2.1</t>
  </si>
  <si>
    <t>5.8.1.2.2</t>
  </si>
  <si>
    <t>5.8.1.2.3</t>
  </si>
  <si>
    <t>5.8.1.2.4</t>
  </si>
  <si>
    <t>5.8.1.2.5</t>
  </si>
  <si>
    <t>5.8.1.2.6</t>
  </si>
  <si>
    <t>5.8.2.1.1</t>
  </si>
  <si>
    <t>5.8.2.1.2</t>
  </si>
  <si>
    <t>5.8.2.1.3</t>
  </si>
  <si>
    <t>5.8.2.1.4</t>
  </si>
  <si>
    <t>5.9.1.1</t>
  </si>
  <si>
    <t>5.9.1.2</t>
  </si>
  <si>
    <t>5.9.1.3</t>
  </si>
  <si>
    <t>5.9.1.4</t>
  </si>
  <si>
    <t>5.9.1.5</t>
  </si>
  <si>
    <t>5.9.1.6</t>
  </si>
  <si>
    <t>5.9.2</t>
  </si>
  <si>
    <t>5.9.2.1</t>
  </si>
  <si>
    <t>5.9.2.2</t>
  </si>
  <si>
    <t>5.9.2.3</t>
  </si>
  <si>
    <t>5.9.2.4</t>
  </si>
  <si>
    <t>5.9.2.5</t>
  </si>
  <si>
    <t>5.9.2.6</t>
  </si>
  <si>
    <t>5.9.2.7</t>
  </si>
  <si>
    <t>5.9.2.8</t>
  </si>
  <si>
    <t>5.9.3</t>
  </si>
  <si>
    <t>5.9.3.1</t>
  </si>
  <si>
    <t>5.9.3.2</t>
  </si>
  <si>
    <t>5.9.3.3</t>
  </si>
  <si>
    <t>5.9.4</t>
  </si>
  <si>
    <t>5.9.4.1</t>
  </si>
  <si>
    <t>5.11.1.3</t>
  </si>
  <si>
    <t>5.11.1.4</t>
  </si>
  <si>
    <t>5.11.1.5</t>
  </si>
  <si>
    <t>5.11.1.6</t>
  </si>
  <si>
    <t>5.11.1.7</t>
  </si>
  <si>
    <t>5.11.2.2</t>
  </si>
  <si>
    <t>5.11.2.3</t>
  </si>
  <si>
    <t>5.11.2.4</t>
  </si>
  <si>
    <t>5.11.2.5</t>
  </si>
  <si>
    <t>5.11.2.6</t>
  </si>
  <si>
    <t>5.11.2.7</t>
  </si>
  <si>
    <t>5.11.2.8</t>
  </si>
  <si>
    <t>5.11.3</t>
  </si>
  <si>
    <t>5.11.3.1</t>
  </si>
  <si>
    <t>5.11.3.2</t>
  </si>
  <si>
    <t>5.11.3.3</t>
  </si>
  <si>
    <t>5.11.3.4</t>
  </si>
  <si>
    <t>5.11.3.5</t>
  </si>
  <si>
    <t>5.11.3.6</t>
  </si>
  <si>
    <t>5.11.4</t>
  </si>
  <si>
    <t>5.11.4.1</t>
  </si>
  <si>
    <t>5.11.4.2</t>
  </si>
  <si>
    <t>5.11.4.3</t>
  </si>
  <si>
    <t>5.11.4.4</t>
  </si>
  <si>
    <t>5.11.4.5</t>
  </si>
  <si>
    <t>5.11.4.6</t>
  </si>
  <si>
    <t>5.11.4.7</t>
  </si>
  <si>
    <t>5.11.4.8</t>
  </si>
  <si>
    <t>5.12.1.1.1</t>
  </si>
  <si>
    <t>5.12.1.2.1</t>
  </si>
  <si>
    <t>5.12.1.2.2</t>
  </si>
  <si>
    <t>5.12.1.2.3</t>
  </si>
  <si>
    <t>5.12.2.1.1</t>
  </si>
  <si>
    <t>5.13.4</t>
  </si>
  <si>
    <t>5.13.4.1</t>
  </si>
  <si>
    <t>5.13.4.2</t>
  </si>
  <si>
    <t>5.13.4.3</t>
  </si>
  <si>
    <t>5.13.4.4</t>
  </si>
  <si>
    <t>5.14.1.6</t>
  </si>
  <si>
    <t>5.14.1.7</t>
  </si>
  <si>
    <t>5.15.2.2</t>
  </si>
  <si>
    <t>5.15.2.3</t>
  </si>
  <si>
    <t>5.15.2.4</t>
  </si>
  <si>
    <t>5.15.3</t>
  </si>
  <si>
    <t>5.15.3.1</t>
  </si>
  <si>
    <t>5.15.3.2</t>
  </si>
  <si>
    <t>5.15.3.3</t>
  </si>
  <si>
    <t>5.15.3.4</t>
  </si>
  <si>
    <t>5.15.3.5</t>
  </si>
  <si>
    <t>5.15.3.6</t>
  </si>
  <si>
    <t>5.15.3.7</t>
  </si>
  <si>
    <t>5.15.3.8</t>
  </si>
  <si>
    <t>5.15.3.9</t>
  </si>
  <si>
    <t>5.15.3.10</t>
  </si>
  <si>
    <t>5.15.3.11</t>
  </si>
  <si>
    <t>5.15.3.12</t>
  </si>
  <si>
    <t>5.15.3.13</t>
  </si>
  <si>
    <t>5.15.3.14</t>
  </si>
  <si>
    <t>5.15.3.15</t>
  </si>
  <si>
    <t>5.15.3.16</t>
  </si>
  <si>
    <t>5.15.4.2</t>
  </si>
  <si>
    <t>5.16.2</t>
  </si>
  <si>
    <t>5.16.2.1</t>
  </si>
  <si>
    <t>5.16.4</t>
  </si>
  <si>
    <t>5.16.4.1</t>
  </si>
  <si>
    <t>5.16.5</t>
  </si>
  <si>
    <t>5.16.5.1</t>
  </si>
  <si>
    <t>5.16.5.2</t>
  </si>
  <si>
    <t>5.16.5.3</t>
  </si>
  <si>
    <t>5.16.5.4</t>
  </si>
  <si>
    <t>5.16.5.5</t>
  </si>
  <si>
    <t>5.16.5.6</t>
  </si>
  <si>
    <t>5.16.5.7</t>
  </si>
  <si>
    <t>5.16.5.8</t>
  </si>
  <si>
    <t>5.16.5.9</t>
  </si>
  <si>
    <t>5.16.5.10</t>
  </si>
  <si>
    <t>5.16.5.11</t>
  </si>
  <si>
    <t>5.16.5.12</t>
  </si>
  <si>
    <t>5.16.5.13</t>
  </si>
  <si>
    <t>5.16.5.14</t>
  </si>
  <si>
    <t>5.16.5.15</t>
  </si>
  <si>
    <t>5.16.5.16</t>
  </si>
  <si>
    <t>5.16.5.17</t>
  </si>
  <si>
    <t>5.16.5.18</t>
  </si>
  <si>
    <t>5.16.5.19</t>
  </si>
  <si>
    <t>5.16.5.20</t>
  </si>
  <si>
    <t>5.17</t>
  </si>
  <si>
    <t>5.17.1.4</t>
  </si>
  <si>
    <t>5.17.1.5</t>
  </si>
  <si>
    <t>5.17.1.6</t>
  </si>
  <si>
    <t>5.17.1.7</t>
  </si>
  <si>
    <t>5.17.1.8</t>
  </si>
  <si>
    <t>5.17.1.9</t>
  </si>
  <si>
    <t>5.17.1.10</t>
  </si>
  <si>
    <t>5.17.1.11</t>
  </si>
  <si>
    <t>5.17.1.12</t>
  </si>
  <si>
    <t>5.17.1.13</t>
  </si>
  <si>
    <t>5.17.1.14</t>
  </si>
  <si>
    <t>5.17.1.15</t>
  </si>
  <si>
    <t>5.17.1.16</t>
  </si>
  <si>
    <t>5.17.1.17</t>
  </si>
  <si>
    <t>5.17.1.18</t>
  </si>
  <si>
    <t>5.17.1.19</t>
  </si>
  <si>
    <t>5.17.1.20</t>
  </si>
  <si>
    <t>5.18</t>
  </si>
  <si>
    <t>5.18.1.1.1</t>
  </si>
  <si>
    <t>5.18.1.1.2</t>
  </si>
  <si>
    <t>5.18.1.1.3</t>
  </si>
  <si>
    <t>5.18.1.1.4</t>
  </si>
  <si>
    <t>5.18.1.1.5</t>
  </si>
  <si>
    <t>5.18.1.1.6</t>
  </si>
  <si>
    <t>5.18.1.1.7</t>
  </si>
  <si>
    <t>5.18.1.1.8</t>
  </si>
  <si>
    <t>5.18.1.1.9</t>
  </si>
  <si>
    <t>5.18.1.1.10</t>
  </si>
  <si>
    <t>5.18.1.1.11</t>
  </si>
  <si>
    <t>5.18.1.1.12</t>
  </si>
  <si>
    <t>5.18.1.1.13</t>
  </si>
  <si>
    <t>5.18.1.1.14</t>
  </si>
  <si>
    <t>5.18.1.1.15</t>
  </si>
  <si>
    <t>5.18.1.2.1</t>
  </si>
  <si>
    <t>5.18.1.2.2</t>
  </si>
  <si>
    <t>5.18.1.2.3</t>
  </si>
  <si>
    <t>5.18.1.2.4</t>
  </si>
  <si>
    <t>5.18.1.2.5</t>
  </si>
  <si>
    <t>5.18.1.3.1</t>
  </si>
  <si>
    <t>5.18.1.3.2</t>
  </si>
  <si>
    <t>5.18.1.3.3</t>
  </si>
  <si>
    <t>5.18.1.3.4</t>
  </si>
  <si>
    <t>5.18.1.3.5</t>
  </si>
  <si>
    <t>5.18.1.3.6</t>
  </si>
  <si>
    <t>5.18.2</t>
  </si>
  <si>
    <t>5.18.2.1</t>
  </si>
  <si>
    <t>5.18.2.1.1</t>
  </si>
  <si>
    <t>5.18.2.1.2</t>
  </si>
  <si>
    <t>5.18.2.1.3</t>
  </si>
  <si>
    <t>5.18.2.1.4</t>
  </si>
  <si>
    <t>5.18.2.1.5</t>
  </si>
  <si>
    <t>5.18.2.1.6</t>
  </si>
  <si>
    <t>5.18.2.2</t>
  </si>
  <si>
    <t>5.18.2.2.1</t>
  </si>
  <si>
    <t>5.18.2.2.2</t>
  </si>
  <si>
    <t>5.18.2.2.3</t>
  </si>
  <si>
    <t>5.18.2.3</t>
  </si>
  <si>
    <t>5.18.2.3.1</t>
  </si>
  <si>
    <t>5.18.2.3.2</t>
  </si>
  <si>
    <t>5.18.2.3.3</t>
  </si>
  <si>
    <t>5.18.2.3.4</t>
  </si>
  <si>
    <t>5.18.3</t>
  </si>
  <si>
    <t>5.18.3.1</t>
  </si>
  <si>
    <t>5.18.3.2</t>
  </si>
  <si>
    <t>5.18.4</t>
  </si>
  <si>
    <t>5.18.4.1</t>
  </si>
  <si>
    <t>5.18.4.2</t>
  </si>
  <si>
    <t>5.18.4.3</t>
  </si>
  <si>
    <t>5.18.4.4</t>
  </si>
  <si>
    <t>5.18.5</t>
  </si>
  <si>
    <t>5.18.5.1</t>
  </si>
  <si>
    <t>5.18.5.1.1</t>
  </si>
  <si>
    <t>5.18.5.1.2</t>
  </si>
  <si>
    <t>5.18.5.1.3</t>
  </si>
  <si>
    <t>5.18.5.1.4</t>
  </si>
  <si>
    <t>5.18.5.1.5</t>
  </si>
  <si>
    <t>5.18.5.1.6</t>
  </si>
  <si>
    <t>5.18.5.1.7</t>
  </si>
  <si>
    <t>5.18.5.1.8</t>
  </si>
  <si>
    <t>5.18.5.1.9</t>
  </si>
  <si>
    <t>5.18.5.1.10</t>
  </si>
  <si>
    <t>5.18.5.1.11</t>
  </si>
  <si>
    <t>5.18.5.1.12</t>
  </si>
  <si>
    <t>5.18.5.2</t>
  </si>
  <si>
    <t>5.18.5.2.1</t>
  </si>
  <si>
    <t>5.18.5.2.2</t>
  </si>
  <si>
    <t>5.18.5.2.3</t>
  </si>
  <si>
    <t>5.18.5.3</t>
  </si>
  <si>
    <t>5.18.5.3.1</t>
  </si>
  <si>
    <t>5.18.5.3.2</t>
  </si>
  <si>
    <t>5.18.5.3.3</t>
  </si>
  <si>
    <t>5.18.5.3.4</t>
  </si>
  <si>
    <t>5.18.5.3.5</t>
  </si>
  <si>
    <t>5.18.5.3.6</t>
  </si>
  <si>
    <t>5.18.5.3.7</t>
  </si>
  <si>
    <t>5.18.5.4</t>
  </si>
  <si>
    <t>5.18.5.4.1</t>
  </si>
  <si>
    <t>5.18.5.4.2</t>
  </si>
  <si>
    <t>5.18.5.4.3</t>
  </si>
  <si>
    <t>5.18.5.4.4</t>
  </si>
  <si>
    <t>5.18.5.4.5</t>
  </si>
  <si>
    <t>5.18.5.4.6</t>
  </si>
  <si>
    <t>5.18.6</t>
  </si>
  <si>
    <t>5.18.6.1</t>
  </si>
  <si>
    <t>5.18.6.1.1</t>
  </si>
  <si>
    <t>5.18.6.1.2</t>
  </si>
  <si>
    <t>5.18.6.1.2.1</t>
  </si>
  <si>
    <t>5.18.6.1.2.2</t>
  </si>
  <si>
    <t>5.18.6.1.2.3</t>
  </si>
  <si>
    <t>5.18.6.1.2.4</t>
  </si>
  <si>
    <t>5.18.6.1.2.5</t>
  </si>
  <si>
    <t>5.18.6.1.2.6</t>
  </si>
  <si>
    <t>5.18.6.2</t>
  </si>
  <si>
    <t>5.18.6.2.1</t>
  </si>
  <si>
    <t>5.18.6.2.2</t>
  </si>
  <si>
    <t>5.18.6.2.3</t>
  </si>
  <si>
    <t>5.18.6.3</t>
  </si>
  <si>
    <t>5.18.6.3.1</t>
  </si>
  <si>
    <t>5.18.6.3.2</t>
  </si>
  <si>
    <t>5.19</t>
  </si>
  <si>
    <t>5.19.5</t>
  </si>
  <si>
    <t>5.19.6</t>
  </si>
  <si>
    <t>5.19.7</t>
  </si>
  <si>
    <t>5.19.8</t>
  </si>
  <si>
    <t>5.19.9</t>
  </si>
  <si>
    <t>5.19.10</t>
  </si>
  <si>
    <t>5.19.11</t>
  </si>
  <si>
    <t>5.19.12</t>
  </si>
  <si>
    <t>5.19.13</t>
  </si>
  <si>
    <t>5.19.14</t>
  </si>
  <si>
    <t>5.20</t>
  </si>
  <si>
    <t>5.20.1.26</t>
  </si>
  <si>
    <t>5.20.1.27</t>
  </si>
  <si>
    <t>5.20.1.28</t>
  </si>
  <si>
    <t>5.20.1.29</t>
  </si>
  <si>
    <t>5.20.1.30</t>
  </si>
  <si>
    <t>5.20.3.17</t>
  </si>
  <si>
    <t>5.20.4</t>
  </si>
  <si>
    <t>5.20.4.1</t>
  </si>
  <si>
    <t>5.20.4.2</t>
  </si>
  <si>
    <t>5.20.4.3</t>
  </si>
  <si>
    <t>5.20.4.4</t>
  </si>
  <si>
    <t>5.20.4.5</t>
  </si>
  <si>
    <t>5.21</t>
  </si>
  <si>
    <t>5.21.1</t>
  </si>
  <si>
    <t>5.21.1.1</t>
  </si>
  <si>
    <t>5.21.1.2</t>
  </si>
  <si>
    <t>5.21.1.3</t>
  </si>
  <si>
    <t>5.21.1.4</t>
  </si>
  <si>
    <t>5.21.1.5</t>
  </si>
  <si>
    <t>5.21.1.6</t>
  </si>
  <si>
    <t>5.21.1.7</t>
  </si>
  <si>
    <t>5.21.1.8</t>
  </si>
  <si>
    <t>5.21.1.9</t>
  </si>
  <si>
    <t>5.21.1.10</t>
  </si>
  <si>
    <t>5.21.1.11</t>
  </si>
  <si>
    <t>5.21.1.12</t>
  </si>
  <si>
    <t>5.21.1.13</t>
  </si>
  <si>
    <t>5.21.1.14</t>
  </si>
  <si>
    <t>5.21.1.15</t>
  </si>
  <si>
    <t>5.21.1.16</t>
  </si>
  <si>
    <t>5.21.1.17</t>
  </si>
  <si>
    <t>5.21.1.18</t>
  </si>
  <si>
    <t>5.21.1.19</t>
  </si>
  <si>
    <t>5.21.1.20</t>
  </si>
  <si>
    <t>5.21.1.21</t>
  </si>
  <si>
    <t>5.21.1.22</t>
  </si>
  <si>
    <t>5.21.1.23</t>
  </si>
  <si>
    <t>5.21.1.24</t>
  </si>
  <si>
    <t>5.21.1.25</t>
  </si>
  <si>
    <t>5.21.2</t>
  </si>
  <si>
    <t>5.21.2.1</t>
  </si>
  <si>
    <t>5.21.2.2</t>
  </si>
  <si>
    <t>5.21.2.3</t>
  </si>
  <si>
    <t>5.21.2.4</t>
  </si>
  <si>
    <t>5.21.2.5</t>
  </si>
  <si>
    <t>5.21.2.6</t>
  </si>
  <si>
    <t>5.21.2.7</t>
  </si>
  <si>
    <t>5.21.2.8</t>
  </si>
  <si>
    <t>5.21.2.9</t>
  </si>
  <si>
    <t>5.21.2.10</t>
  </si>
  <si>
    <t>5.21.2.11</t>
  </si>
  <si>
    <t>5.21.2.12</t>
  </si>
  <si>
    <t>5.21.2.13</t>
  </si>
  <si>
    <t>5.21.2.14</t>
  </si>
  <si>
    <t>5.21.2.15</t>
  </si>
  <si>
    <t>5.21.2.16</t>
  </si>
  <si>
    <t>5.21.2.17</t>
  </si>
  <si>
    <t>5.21.2.18</t>
  </si>
  <si>
    <t>5.21.2.19</t>
  </si>
  <si>
    <t>5.21.2.20</t>
  </si>
  <si>
    <t>5.21.2.21</t>
  </si>
  <si>
    <t>5.21.2.22</t>
  </si>
  <si>
    <t>5.21.2.23</t>
  </si>
  <si>
    <t>5.21.2.24</t>
  </si>
  <si>
    <t>5.21.2.25</t>
  </si>
  <si>
    <t>5.21.2.26</t>
  </si>
  <si>
    <t>5.21.2.27</t>
  </si>
  <si>
    <t>5.21.2.28</t>
  </si>
  <si>
    <t>5.21.2.29</t>
  </si>
  <si>
    <t>5.21.2.30</t>
  </si>
  <si>
    <t>5.21.2.31</t>
  </si>
  <si>
    <t>5.21.3</t>
  </si>
  <si>
    <t>5.21.3.1</t>
  </si>
  <si>
    <t>5.21.3.2</t>
  </si>
  <si>
    <t>5.21.3.3</t>
  </si>
  <si>
    <t>5.21.3.4</t>
  </si>
  <si>
    <t>5.21.3.5</t>
  </si>
  <si>
    <t>5.21.3.6</t>
  </si>
  <si>
    <t>5.21.3.7</t>
  </si>
  <si>
    <t>5.21.3.8</t>
  </si>
  <si>
    <t>5.21.3.9</t>
  </si>
  <si>
    <t>5.21.3.10</t>
  </si>
  <si>
    <t>5.21.3.11</t>
  </si>
  <si>
    <t>5.21.3.12</t>
  </si>
  <si>
    <t>5.21.3.13</t>
  </si>
  <si>
    <t>5.21.3.14</t>
  </si>
  <si>
    <t>5.21.3.15</t>
  </si>
  <si>
    <t>5.21.3.16</t>
  </si>
  <si>
    <t>Composição 8485</t>
  </si>
  <si>
    <t>FORNECIMENTO E ASSENTAMENTO DE PORTA PARA BOX WC, DIMENSÕES 0,80X1,65M EM LAMINADO MELAMÍNICO ESTRUTURAL TS-10MM COM ACABAMENTO TEXTURIZADO DUPLA FACE; BATENTES EM PERFIL DE ALUMÍNIO; COM DOBRADIÇAS AUTOMÁTICAS TIPO SELF CLOSING 
E FECHADURA UNIVERSAL TIPO TARJETA LIVRE E OCUPADO.</t>
  </si>
  <si>
    <r>
      <t xml:space="preserve">FORNECIMENTO E ASSENTAMENTO DE CORRIMÃO EM AÇO INOX POLIDO, COM DUAS BARRAS HORIZONTAIS E VERTICAIS DE </t>
    </r>
    <r>
      <rPr>
        <sz val="8"/>
        <color rgb="FF000000"/>
        <rFont val="Calibri"/>
        <family val="2"/>
      </rPr>
      <t>Ø</t>
    </r>
    <r>
      <rPr>
        <sz val="8"/>
        <color rgb="FF000000"/>
        <rFont val="Arial"/>
        <family val="2"/>
      </rPr>
      <t xml:space="preserve"> 4,5CM, COM MAIS DUAS BARRAS HORIZONTAIS DE  Ø 1,0", CONFORME PROJETOS.</t>
    </r>
  </si>
  <si>
    <t xml:space="preserve">L1 - CUBA DE EMBUTIR OVAL NA COR BRANCO REF: DECA CÓD: L.37.17 OU EQUIVALENTE TÉCNICO  </t>
  </si>
  <si>
    <t xml:space="preserve">L5 - MICTÓRIO ANTIVANDALISMO COM SIFÃO INTEGRADO NA COR BRANCO, REF: DECA CÓD: M.716.17  OU EQUIVALENTE TÉCNICO + M7 - VÁLVULA DE MICTÓRIO COM FECHAMENTO AUTOMÁTICO REF:DECAMATIC ECO CÓD: 2573.C OU EQUIVALENTE TÉCNICO  </t>
  </si>
  <si>
    <t xml:space="preserve">L7 - CUBA DE SOBREPOR DE LOUÇA BRANCA, REDONDA, DIMENÇÕES: INTERNA Ø=34CM, EXTERNA Ø=45CM, PROFUNDIDADE 19CM. REF.: CUBA SOBREPOR REDONDA CÓD.: L1271 DECA OU EQUIVALENTE TÉCNICO.  </t>
  </si>
  <si>
    <t xml:space="preserve">SERVIÇOS TOPOGRÁFICOS    </t>
  </si>
  <si>
    <t>3.1.2</t>
  </si>
  <si>
    <t>3.1.1</t>
  </si>
  <si>
    <t xml:space="preserve">CONTROLE TECNOLÓGICO    </t>
  </si>
  <si>
    <t>3.2.1</t>
  </si>
  <si>
    <t xml:space="preserve">TERRAPLENAGEM    </t>
  </si>
  <si>
    <t>3.2.1.1</t>
  </si>
  <si>
    <t xml:space="preserve">ENSAIO DE COMPACTAÇÃO - AMOSTRAS NÃO TRABALHADAS - ENERGIA NORMAL - SOLOS    </t>
  </si>
  <si>
    <t>3.2.1.2</t>
  </si>
  <si>
    <t xml:space="preserve">ENSAIO DE COMPACTAÇÃO - AMOSTRAS NÃO TRABALHADAS - ENERGIA INTERMEDIÁRIA - SOLOS    </t>
  </si>
  <si>
    <t>3.2.1.3</t>
  </si>
  <si>
    <t xml:space="preserve">ENSAIO DE GRANULOMETRIA POR PENEIRAMENTO E SEDIMENTAÇÃO - SOLOS    </t>
  </si>
  <si>
    <t>3.2.1.4</t>
  </si>
  <si>
    <t xml:space="preserve">ENSAIO DE LIMITE DE LIQUIDEZ    </t>
  </si>
  <si>
    <t>3.2.1.5</t>
  </si>
  <si>
    <t xml:space="preserve">ENSAIO DE LIMITE DE PLASTICIDADE    </t>
  </si>
  <si>
    <t>3.2.1.6</t>
  </si>
  <si>
    <t xml:space="preserve">ENSAIO DE MASSA ESPECÍFICA IN SITU - MÉTODO FRASCO DE AREIA    </t>
  </si>
  <si>
    <t>3.2.1.7</t>
  </si>
  <si>
    <t xml:space="preserve">ENSAIO DE TEOR DE UMIDADE    </t>
  </si>
  <si>
    <t>3.2.1.8</t>
  </si>
  <si>
    <t xml:space="preserve">ENSAIOS DE CBR    </t>
  </si>
  <si>
    <t>3.2.2</t>
  </si>
  <si>
    <t xml:space="preserve">PAVIMENTAÇÃO    </t>
  </si>
  <si>
    <t>3.2.2.1</t>
  </si>
  <si>
    <t xml:space="preserve">SUB-BASE    </t>
  </si>
  <si>
    <t>3.2.2.1.1</t>
  </si>
  <si>
    <t>3.2.2.1.2</t>
  </si>
  <si>
    <t>3.2.2.1.3</t>
  </si>
  <si>
    <t>3.2.2.1.4</t>
  </si>
  <si>
    <t>3.2.2.1.5</t>
  </si>
  <si>
    <t>3.2.2.1.6</t>
  </si>
  <si>
    <t>3.2.2.1.7</t>
  </si>
  <si>
    <t>3.2.2.2</t>
  </si>
  <si>
    <t xml:space="preserve">BASE    </t>
  </si>
  <si>
    <t>3.2.2.2.1</t>
  </si>
  <si>
    <t>3.2.2.2.2</t>
  </si>
  <si>
    <t>3.2.2.2.3</t>
  </si>
  <si>
    <t>3.2.2.2.4</t>
  </si>
  <si>
    <t>3.2.2.2.5</t>
  </si>
  <si>
    <t>3.2.2.2.6</t>
  </si>
  <si>
    <t>3.2.2.2.7</t>
  </si>
  <si>
    <t>3.2.2.3</t>
  </si>
  <si>
    <t xml:space="preserve">CONCRETO    </t>
  </si>
  <si>
    <t>3.2.2.3.1</t>
  </si>
  <si>
    <t xml:space="preserve">ENSAIOS DE RESITÊNCIA À COMPRESSÃO SIMPLES - CONCRETO    </t>
  </si>
  <si>
    <t>3.2.2.3.2</t>
  </si>
  <si>
    <t xml:space="preserve">ENSAIOS DE SLUMP TEST    </t>
  </si>
  <si>
    <t>Composição 8115</t>
  </si>
  <si>
    <t>Composição 8116</t>
  </si>
  <si>
    <t>74022/10</t>
  </si>
  <si>
    <t>74022/11</t>
  </si>
  <si>
    <t>74022/7</t>
  </si>
  <si>
    <t>74022/8</t>
  </si>
  <si>
    <t>74022/9</t>
  </si>
  <si>
    <t>74022/14</t>
  </si>
  <si>
    <t>74022/24</t>
  </si>
  <si>
    <t>74022/19</t>
  </si>
  <si>
    <t>74022/30</t>
  </si>
  <si>
    <t>74022/58</t>
  </si>
  <si>
    <t>Composição 8120</t>
  </si>
  <si>
    <t>Composição 8121</t>
  </si>
  <si>
    <t>ENGENHEIRO CIVIL DE OBRA PLENO RESIDENTE, COM ENCARGOS COMPLEMENTARES (8 HORAS DIÁRIAS)</t>
  </si>
  <si>
    <t>1.4.1.8</t>
  </si>
  <si>
    <t>Composição 8132</t>
  </si>
  <si>
    <t>RESERVATÓRIO ELEVADO C/ CAIXA D'AGUA EM FIBRA DE VIDRO DE 5.000 LITROS APOIADO EM ESTRUTURA PRÉ-MOLDADA CONCRETO, COMPOSTA DE CAPITEL P/APOIO DA CAIXA E PILAR CILINDRICO C/ALTURA UTIL = 6,00M, INCLUSO FRETE E MONTAGEM NO LOCAL, EXCETO INST.HIDRAULICA</t>
  </si>
  <si>
    <t>1.4.1.9</t>
  </si>
  <si>
    <t>1.4.1.10</t>
  </si>
  <si>
    <t>1.4.1.11</t>
  </si>
  <si>
    <t>EXECUÇÃO DE ESCRITÓRIO EM CANTEIRO DE OBRA EM ALVENARIA, NÃO INCLUSO MOBILIÁRIO E EQUIPAMENTOS.</t>
  </si>
  <si>
    <t>EXECUÇÃO DE ALMOXARIFADO EM CANTEIRO DE OBRA EM ALVENARIA, INCLUSO PRATELEIRAS.</t>
  </si>
  <si>
    <t>EXECUÇÃO DE REFEITÓRIO EM CANTEIRO DE OBRA EM ALVENARIA, NÃO INCLUSO MOBILIÁRIO E EQUIPAMENTOS.</t>
  </si>
  <si>
    <t>EXECUÇÃO DE SANITÁRIO E VESTIÁRIO EM CANTEIRO DE OBRA EM ALVENARIA, NÃO INCLUSO MOBILIÁRIO.</t>
  </si>
  <si>
    <t>EXECUÇÃO DE CENTRAL DE ARMADURA EM CANTEIRO DE OBRA, NÃO INCLUSO MOBILIÁRIO E EQUIPAMENTOS.</t>
  </si>
  <si>
    <t>EXECUÇÃO DE CENTRAL DE FÔRMAS, PRODUÇÃO DE ARGAMASSA OU CONCRETO EM CANTEIRO DE OBRA, NÃO INCLUSO MOBILIÁRIO E EQUIPAMENTOS.</t>
  </si>
  <si>
    <t>1.4.1.12</t>
  </si>
  <si>
    <t>EXECUÇÃO DE AMBULATÓRIO EM CANTEIRO DE OBRA EM ALVENARIA, NÃO INCLUSO MOBILIÁRIO E EQUIPAMENTOS.</t>
  </si>
  <si>
    <t>1.1.6</t>
  </si>
  <si>
    <t>KIT PRIMEIROS SOCORROS</t>
  </si>
  <si>
    <t>1.3.16</t>
  </si>
  <si>
    <t>SERVIÇOS TÉCNICOS</t>
  </si>
  <si>
    <t>IGLU  - SOM/SANITÁRIOS/ADMNISTRAÇÃO/DML/PRODUÇÃO DE MÍDIA/CIRCULAÇÃO</t>
  </si>
  <si>
    <t xml:space="preserve">PONTILHÃO 1 </t>
  </si>
  <si>
    <t xml:space="preserve">PONTILHÃO 4 </t>
  </si>
  <si>
    <t xml:space="preserve">SANITÁRIOS PÚBLICOS  </t>
  </si>
  <si>
    <t xml:space="preserve">LOUÇAS, METAIS, GRANITOS  E ACESSÓRIOS  </t>
  </si>
  <si>
    <t xml:space="preserve">INSTALAÇÕES ELÉTRICAS  </t>
  </si>
  <si>
    <r>
      <t xml:space="preserve">TOTAL GERAL </t>
    </r>
    <r>
      <rPr>
        <b/>
        <sz val="8"/>
        <rFont val="Arial"/>
        <family val="2"/>
      </rPr>
      <t>MATERIAIS</t>
    </r>
    <r>
      <rPr>
        <b/>
        <sz val="8"/>
        <color rgb="FF000000"/>
        <rFont val="Arial"/>
        <family val="2"/>
      </rPr>
      <t xml:space="preserve">: </t>
    </r>
  </si>
  <si>
    <t>DATA 25/10/2017</t>
  </si>
  <si>
    <t>AUX DE ENFERMAGEM DO TRABALHO (TÉCNICO AUXILIAR)</t>
  </si>
  <si>
    <t>TÉCNICO DE SEG. TRABALHO (TÉCNICO ESPECIAL)</t>
  </si>
  <si>
    <t>TÉCNICO DE EDIFICAÇÕES (TÉCNICO ESPECIAL)</t>
  </si>
  <si>
    <t>APONTADOR (AUXILIAR DE ESCRITÓRIO/CAMPO/MOTORISTA)</t>
  </si>
  <si>
    <t>FAXINEIRA/COPEIRA/SERVENTE (SERVENTE/CONTÍNUOS)</t>
  </si>
  <si>
    <t>COMPUTADOR COM AUTOCAD</t>
  </si>
  <si>
    <t>DIA</t>
  </si>
  <si>
    <t>I6040 - SEINFRA/CE</t>
  </si>
  <si>
    <t>I8611- SEINFRA/CE</t>
  </si>
  <si>
    <t>IMPRESSORA</t>
  </si>
  <si>
    <t xml:space="preserve">ESCAVAÇÃO CARGA E TRANSPORTE DE MATERIAL PARA BOTA-FORA DMT = 7,50KM  </t>
  </si>
  <si>
    <t xml:space="preserve">ESCAVAÇÃO CARGA E TRANSPORTE DE MATERIAL PARA EMPRÉSTIMO DMT = 17,08KM </t>
  </si>
  <si>
    <t xml:space="preserve">SUB-BASE DE SOLO ESTABILIZADO - SOLO DE JAZIDA E=20CM, INCLUSO TRANSPORTE COM BASCULANTE DE 14M3, DMT=17,08KM  </t>
  </si>
  <si>
    <t>COBERTA EM MEMBRANA COMPOSTA POR MATERIAL TEXTIL ASSOCIADO A MICRO-CABOS (POLIESTER DE ALTA TENACIDADE) COBERTOS POR VÁRIAS CAMADAS DE REVESTIMENTO DE POLÍMEROS DE ALTO DESEMPENHO NA COR BEGE , COM VIDA ÚTIL DE 25 ANOS, INCLUSO PROJETO DE FABRICAÇÃO.</t>
  </si>
  <si>
    <t>PLANILHA DE ENCARGOS SOCIAIS SOBRE A MÃO DE OBRA</t>
  </si>
  <si>
    <t>CÓDIGO</t>
  </si>
  <si>
    <t>COM DESONERAÇÃO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</si>
  <si>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</si>
  <si>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</si>
  <si>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</si>
  <si>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</si>
  <si>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</si>
  <si>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</si>
  <si>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</si>
  <si>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</si>
  <si>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</si>
  <si>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</si>
  <si>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</si>
  <si>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</si>
  <si>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</si>
  <si>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</si>
  <si>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</si>
  <si>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</si>
  <si>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</si>
  <si>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</si>
  <si>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</si>
  <si>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</si>
  <si>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</si>
  <si>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</si>
  <si>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 DE ENCARGOS BÁSICOS</t>
  </si>
  <si>
    <t>GRUPO B</t>
  </si>
  <si>
    <t>B1</t>
  </si>
  <si>
    <t>Repouso Semanal Remunerado</t>
  </si>
  <si>
    <t>B2</t>
  </si>
  <si>
    <t>Feriados</t>
  </si>
  <si>
    <t>B3</t>
  </si>
  <si>
    <t>Auxílio-enfermidade</t>
  </si>
  <si>
    <t>B4</t>
  </si>
  <si>
    <t>13º Salário</t>
  </si>
  <si>
    <t>B5</t>
  </si>
  <si>
    <t>Licença Paternidade</t>
  </si>
  <si>
    <t>B6</t>
  </si>
  <si>
    <t xml:space="preserve">Ausencias abonadas </t>
  </si>
  <si>
    <t>B7</t>
  </si>
  <si>
    <t>Dias de Chuva</t>
  </si>
  <si>
    <t>B8</t>
  </si>
  <si>
    <t>Auxílio Acidente de Trabalho</t>
  </si>
  <si>
    <t>B9</t>
  </si>
  <si>
    <t>Férias Gozadas</t>
  </si>
  <si>
    <t>B10</t>
  </si>
  <si>
    <t>Salário Maternidade</t>
  </si>
  <si>
    <t>B</t>
  </si>
  <si>
    <t>TOTAL DE ENCARGOS SOCIAIS QUE RECEBEM INCIDÊNCIA DE A</t>
  </si>
  <si>
    <t>GRUPO C</t>
  </si>
  <si>
    <t>C1</t>
  </si>
  <si>
    <t>Aviso Prévio Indenizado</t>
  </si>
  <si>
    <t>C2</t>
  </si>
  <si>
    <t>Aviso Prévio Trabalhado</t>
  </si>
  <si>
    <t>C3</t>
  </si>
  <si>
    <t>Férias Indenizadas</t>
  </si>
  <si>
    <t>C4</t>
  </si>
  <si>
    <t>Depósito Rescisão Sem Justa Causa</t>
  </si>
  <si>
    <t>C5</t>
  </si>
  <si>
    <t>Indenização Adicional</t>
  </si>
  <si>
    <t>C</t>
  </si>
  <si>
    <t>TOTAL DE ENCARGOS SOCIAIS que não recebem as incidências globais de A</t>
  </si>
  <si>
    <t>GRUPO D</t>
  </si>
  <si>
    <t>D1</t>
  </si>
  <si>
    <t>Reincidência de A sobre B</t>
  </si>
  <si>
    <t>D2</t>
  </si>
  <si>
    <t>Reincidência de Grupo A sobre Aviso Prévio Trabalhado e Reincidência do FGTS sobre Aviso Prévio Indenizado</t>
  </si>
  <si>
    <t>D</t>
  </si>
  <si>
    <t>Total da Taxas de incidências e reincidências</t>
  </si>
  <si>
    <t>TOTAL (A+B+C+D)</t>
  </si>
  <si>
    <t>Grupo</t>
  </si>
  <si>
    <t>Despesas indiretas</t>
  </si>
  <si>
    <t>Administração central (AC)</t>
  </si>
  <si>
    <t xml:space="preserve">Seguro (S) </t>
  </si>
  <si>
    <t xml:space="preserve">Risco (R) </t>
  </si>
  <si>
    <t>Garantia (G)</t>
  </si>
  <si>
    <t>Total do grupo A</t>
  </si>
  <si>
    <t>Bonificação</t>
  </si>
  <si>
    <t>Lucro (L)</t>
  </si>
  <si>
    <t>Total do grupo B</t>
  </si>
  <si>
    <r>
      <t xml:space="preserve">Impostos </t>
    </r>
    <r>
      <rPr>
        <sz val="11"/>
        <rFont val="Arial"/>
        <family val="2"/>
      </rPr>
      <t>(I)</t>
    </r>
  </si>
  <si>
    <t>PIS</t>
  </si>
  <si>
    <t>COFINS</t>
  </si>
  <si>
    <t>CPRB</t>
  </si>
  <si>
    <t>ISS</t>
  </si>
  <si>
    <t>Total do grupo C</t>
  </si>
  <si>
    <r>
      <t xml:space="preserve">Despesas Financeiras </t>
    </r>
    <r>
      <rPr>
        <sz val="11"/>
        <rFont val="Arial"/>
        <family val="2"/>
      </rPr>
      <t>(DF)</t>
    </r>
  </si>
  <si>
    <t>Total do grupo D</t>
  </si>
  <si>
    <t>Quantidade</t>
  </si>
  <si>
    <t>Valor Total
(R$)</t>
  </si>
  <si>
    <t>Equipamentos</t>
  </si>
  <si>
    <t>Valor Unitário
(R$/Km)</t>
  </si>
  <si>
    <t>Custo por km</t>
  </si>
  <si>
    <t xml:space="preserve">Total de Equipamentos para - </t>
  </si>
  <si>
    <t>COMPOSIÇÃO DA TAXA DE BENEFÍCIOS E DESPESAS INDIRETAS (SERVIÇO) COM DESONERAÇÃO</t>
  </si>
  <si>
    <t>COMPOSIÇÃO DA TAXA DE BENEFÍCIOS E DESPESAS INDIRETAS (MATERIAIS) COM DESONERAÇÃO</t>
  </si>
  <si>
    <t xml:space="preserve">OBRA : REFORMA , RECUPERAÇÃO E COMPLEMENTAÇÃO DO CENTRO DE CONVENÇÕES E DO CONJUNTO </t>
  </si>
  <si>
    <t xml:space="preserve">LOCAL: CAMPUS RECIFE </t>
  </si>
  <si>
    <t>Item</t>
  </si>
  <si>
    <t>APARELHO PARA CORTE E SOLDA OXI-ACETILENO SOBRE RODAS, INCLUSIVE CILINDROS E MAÇARICOS</t>
  </si>
  <si>
    <t>BATE-ESTACAS POR GRAVIDADE, POTÊNCIA DE 160 HP, PESO DO MARTELO ATÉ 3 TONELADAS</t>
  </si>
  <si>
    <t>BETONEIRA CAPACIDADE NOMINAL DE 400 L, CAPACIDADE DE MISTURA 280 L, MOTOR ELÉTRICO TRIFÁSICO POTÊNCIA DE 2 CV, SEM CARREGADOR</t>
  </si>
  <si>
    <t>BETONEIRA CAPACIDADE NOMINAL DE 600 L, CAPACIDADE DE MISTURA 360 L, MOTOR ELÉTRICO TRIFÁSICO POTÊNCIA DE 4 CV, SEM CARREGADOR</t>
  </si>
  <si>
    <t>CAMINHÃO BASCULANTE 10 M3, TRUCADO CABINE SIMPLES, PESO BRUTO 23.000 KG, CARGA ÚTIL MÁXIMA 15.935 KG, DISTÂNCIA ENTRE EIXOS 4,80 M, POTÊNCIA 230 CV INCLUSIVE CAÇAMBA METÁLICA</t>
  </si>
  <si>
    <t>CAMINHÃO BASCULANTE 14 M3, COM CAVALO MECÂNICO DE CAPACIDADE MÁXIMA DE TRAÇÃO COMBINADO DE 36000 KG, POTÊNCIA 286 CV, INCLUSIVE SEMIREBOQUE COM CAÇAMBA METÁLICA</t>
  </si>
  <si>
    <t>CAMINHÃO DE TRANSPORTE DE MATERIAL ASFÁLTICO 20.000 L, COM CAVALO MECÂNICO DE CAPACIDADE MÁXIMA DE TRAÇÃO COMBINADO DE 45.000 KG, POTÊNCIA 330 CV, INCLUSIVE TANQUE DE ASFALTO COM MAÇARICO</t>
  </si>
  <si>
    <t>CAMINHÃO PIPA 10.000 L TRUCADO, PESO BRUTO 23.000 KG, CARGA ÚTIL MÁXIMA 15.935 KG, DISTÂNCIA ENTRE EIXOS 4,8 M, POTÊNCIA 230 CV, INCLUSIVE TANQUE DE AÇO PARA TRANSPORTE DE ÁGUA</t>
  </si>
  <si>
    <t>CAMINHÃO TOCO, PBT 16.000 KG, CARGA ÚTIL MÁX. 10.685 KG, DIST. ENTRE EIXOS 4,8 M, POTÊNCIA 189 CV, INCLUSIVE CARROCERIA FIXA ABERTA DE MADEIRA P/ TRANSPORTE GERAL DE CARGA SECA, DIMEN. APROX. 2,5 X 7,00 X 0,50 M</t>
  </si>
  <si>
    <t>CAMINHÃO TRUCADO (C/ TERCEIRO EIXO) ELETRÔNICO - POTÊNCIA 231CV - PBT = 22000KG - DIST. ENTRE EIXOS 5170 MM - INCLUI CARROCERIA FIXA ABERTA DE MADEIRA</t>
  </si>
  <si>
    <t>COMPACTADOR DE SOLOS DE PERCUSÃO (SOQUETE) COM MOTOR A GASOLINA, POTÊNCIA 3 CV</t>
  </si>
  <si>
    <t>COMPACTADOR DE SOLOS DE PERCUSSÃO (SOQUETE) COM MOTOR A GASOLINA 4 TEMPOS, POTÊNCIA 4 CV</t>
  </si>
  <si>
    <t>COMPRESSOR DE AR REBOCÁVEL, VAZÃO 748 PCM, PRESSÃO EFETIVA DE</t>
  </si>
  <si>
    <t>DISTRIBUIDOR DE AGREGADOS AUTOPROPELIDO, CAP 3 M3, A DIESEL, POTÊNCIA 176CV</t>
  </si>
  <si>
    <t>ESCAVADEIRA HIDRÁULICA SOBRE ESTEIRAS, CAÇAMBA 0,80 M3, PESO OPERACIONAL 17 T, POTENCIA BRUTA 111 HP</t>
  </si>
  <si>
    <t>ESPARGIDOR DE ASFALTO PRESSURIZADO, TANQUE 6 M3 COM ISOLAÇÃO TÉRMICA, AQUECIDO COM 2 MAÇARICOS, COM BARRA ESPARGIDORA 3,60 M, MONTADO SOBRE CAMINHÃO  TOCO, PBT 14.300 KG, POTÊNCIA 185 CV</t>
  </si>
  <si>
    <t>GRUPO GERADOR REBOCÁVEL, POTÊNCIA 66 KVA, MOTOR A DIESEL</t>
  </si>
  <si>
    <t>GUINDAUTO HIDRÁULICO, CAPACIDADE MÁXIMA DE CARGA 6500 KG, MOMENTO MÁXIMO DE CARGA 5,8 TM, ALCANCE MÁXIMO HORIZONTAL 7,60 M, INCLUSIVE CAMINHÃO TOCO PBT 9.700 KG, POTÊNCIA DE 160 CV</t>
  </si>
  <si>
    <t>MARTELETE OU ROMPEDOR PNEUMÁTICO MANUAL, 28 KG, COM SILENCIADOR</t>
  </si>
  <si>
    <t>MISTURADOR DE ARGAMASSA, EIXO HORIZONTAL, CAPACIDADE DE MISTURA 300 KG, MOTOR ELÉTRICO POTÊNCIA 5 CV</t>
  </si>
  <si>
    <t>MOTONIVELADORA POTÊNCIA BÁSICA LÍQUIDA (PRIMEIRA MARCHA) 125 HP, PESO BRUTO 13032 KG, LARGURA DA LÂMINA DE 3,7 M</t>
  </si>
  <si>
    <t>PÁ CARREGADEIRA SOBRE RODAS, POTÊNCIA 197 HP, CAPACIDADE DA CAÇAMBA 2,5 A 3,5 M3, PESO OPERACIONAL 18338 KG</t>
  </si>
  <si>
    <t>PLACA VIBRATÓRIA REVERSÍVEL COM MOTOR 4 TEMPOS A GASOLINA, FORÇA CENTRÍFUGA DE 25 KN (2500 KGF), POTÊNCIA 5,5 CV</t>
  </si>
  <si>
    <t>RETROESCAVADEIRA SOBRE RODAS COM CARREGADEIRA, TRAÇÃO 4X4, POTÊNCIA LÍQ. 72 HP, CAÇAMBA CARREG. CAP. MÍN. 0,79 M3, CAÇAMBA RETRO CAP. 0,18 M3, PESO OPERACIONAL MÍN. 7.140 KG, PROFUNDIDADE ESCAVAÇÃO MÁX. 4,50 M</t>
  </si>
  <si>
    <t>RETROESCAVADEIRA SOBRE RODAS COM CARREGADEIRA, TRAÇÃO 4X4, POTÊNCIA LÍQ. 88 HP, CAÇAMBA CARREG. CAP. MÍN. 1 M3, CAÇAMBA RETRO CAP. 0,26 M3, PESO OPERACIONAL MÍN. 6.674 KG, PROFUNDIDADE ESCAVAÇÃO MÁX. 4,37 M</t>
  </si>
  <si>
    <t>ROLO COMPACTADOR DE PNEUS, ESTATICO, PRESSAO VARIAVEL, POTENCIA 110 HP, PESO SEM/COM LASTRO 10,8/27 T, LARGURA DE ROLAGEM 2,30 M</t>
  </si>
  <si>
    <t>ROLO COMPACTADOR PE DE CARNEIRO VIBRATORIO, POTENCIA 125 HP, PESO OPERACIONAL SEM/COM LASTRO 11,95 / 13,30 T, IMPACTO DINAMICO 38,5 / 22,5 T, LARGURA DE TRABALHO 2,15 M</t>
  </si>
  <si>
    <t>ROLO COMPACTADOR VIBRATÓRIO DE UM CILINDRO AÇO LISO, POTÊNCIA 80 HP, PESO OPERACIONAL MÁXIMO 8,1 T, IMPACTO DINÂMICO 16,15 / 9,5 T, LARGURA DE TRABALHO 1,68 M</t>
  </si>
  <si>
    <t>ROLO COMPACTADOR VIBRATORIO TANDEM, ACO LISO, POTENCIA 125 HP, PESO SEM/COM LASTRO 10,20/11,65 T, LARGURA DE TRABALHO 1,73 M</t>
  </si>
  <si>
    <t>SERRA CIRCULAR DE BANCADA COM MOTOR ELÉTRICO POTÊNCIA DE 5HP, COM COIFA PARA DISCO 10"</t>
  </si>
  <si>
    <t>TRATOR DE ESTEIRAS, POTÊNCIA 150 HP, PESO OPERACIONAL 16,7 T, COM RODA MOTRIZ ELEVADA E LÂMINA 3,18 M3</t>
  </si>
  <si>
    <t>TRATOR DE PNEUS COM POTÊNCIA DE 122 CV, TRAÇÃO 4X4, COM GRADE DE DISCOS ACOPLADA</t>
  </si>
  <si>
    <t>TRATOR DE PNEUS COM POTÊNCIA DE 122 CV, TRAÇÃO 4X4, COM VASSOURA MECÂNICA ACOPLADA</t>
  </si>
  <si>
    <t>VIBRADOR DE IMERSÃO, DIÂMETRO DE PONTEIRA 45MM, MOTOR ELÉTRICO TRIFÁSICO POTÊNCIA DE 2 CV</t>
  </si>
  <si>
    <t>VIBROACABADORA DE ASFALTO SOBRE ESTEIRAS, LARGURA DE PAVIMENTAÇÃO 1,90 M A 5,30 M, POTÊNCIA 105 HP CAPACIDADE 450 T/H</t>
  </si>
  <si>
    <t>Total Geral da Mobilização de Equipamentos</t>
  </si>
  <si>
    <t>Mobilização e Desmobilização de Equipamentos</t>
  </si>
  <si>
    <t>Equipamentos Pesados:</t>
  </si>
  <si>
    <t>1.5</t>
  </si>
  <si>
    <t>1.6</t>
  </si>
  <si>
    <t>1.7</t>
  </si>
  <si>
    <t>1.8</t>
  </si>
  <si>
    <t>1.9</t>
  </si>
  <si>
    <t>1.10</t>
  </si>
  <si>
    <t>1.11</t>
  </si>
  <si>
    <t>1.12</t>
  </si>
  <si>
    <t>1.13</t>
  </si>
  <si>
    <t>1.14</t>
  </si>
  <si>
    <t>Equipamentos de Médio Porte:</t>
  </si>
  <si>
    <t>1.15</t>
  </si>
  <si>
    <t>1.16</t>
  </si>
  <si>
    <t>2.3</t>
  </si>
  <si>
    <t>2.4</t>
  </si>
  <si>
    <t>2.5</t>
  </si>
  <si>
    <t>2.6</t>
  </si>
  <si>
    <t>2.7</t>
  </si>
  <si>
    <t>2.8</t>
  </si>
  <si>
    <t>2.9</t>
  </si>
  <si>
    <t>2.10</t>
  </si>
  <si>
    <t>2.11</t>
  </si>
  <si>
    <t>2.12</t>
  </si>
  <si>
    <t>Veículos de Produção:</t>
  </si>
  <si>
    <t>3.3</t>
  </si>
  <si>
    <t>3.4</t>
  </si>
  <si>
    <t>3.5</t>
  </si>
  <si>
    <t>3.6</t>
  </si>
  <si>
    <t>3.7</t>
  </si>
  <si>
    <t>Tipo de transporte</t>
  </si>
  <si>
    <t>Cavalo mecânico com reboque</t>
  </si>
  <si>
    <t>Condução por conta própria</t>
  </si>
  <si>
    <t>Caminhão truck 15t</t>
  </si>
  <si>
    <t>Total Geral da Desmobilização de Equipamentos</t>
  </si>
  <si>
    <t>Composição Kit</t>
  </si>
  <si>
    <t>Mob e Desmob Equipamentos</t>
  </si>
  <si>
    <t>74209/1</t>
  </si>
  <si>
    <t>6.0</t>
  </si>
  <si>
    <t>SERVIÇOS FINAIS</t>
  </si>
  <si>
    <t>LIMPEZA FINAL DA OBRA</t>
  </si>
  <si>
    <t>6.01</t>
  </si>
  <si>
    <t>DEMO BARRACAO</t>
  </si>
  <si>
    <t>DEMOLIÇÃO DE BARRACÃO DE OBRA</t>
  </si>
  <si>
    <t>DEMO TAPUME</t>
  </si>
  <si>
    <t>DEMOLIÇÃO DE TAPUME</t>
  </si>
  <si>
    <t>DEMO TAPME</t>
  </si>
  <si>
    <t>AS BUILT - COMO CONSTRUÍDO E MANUAL DE OPERAÇÃO DA EDIFICAÇÃO</t>
  </si>
  <si>
    <t>6.02</t>
  </si>
  <si>
    <t>6.03</t>
  </si>
  <si>
    <t>6.04</t>
  </si>
  <si>
    <t>MODELO ORSE 07179</t>
  </si>
  <si>
    <t>TAPUME EM CHAPA METÁLICA ZINCADA, Nº 18, NAS DIMENSÕES DE 2,00X1,20M, E=1,25MM, COM ESTRUTURA EM PONTALETES DE MADEIRA DE 3"X3" , FINCADOS A CADA 1,20M, TRAVESSAS EM SARRAFO DE 3"X 1 1/2", INCLUINDO MATA JUNTA DE 5CM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</si>
</sst>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
    <numFmt numFmtId="165" formatCode="_(* #,##0.00_);_(* \(#,##0.00\);_(* &quot;-&quot;??_);_(@_)"/>
    <numFmt numFmtId="166" formatCode="#,##0.00_ ;[Red]\-#,##0.00\ "/>
    <numFmt numFmtId="167" formatCode="\ #.#0\ &quot;Km&quot;;\-\ #,##0\ &quot;Km&quot;"/>
  </numFmts>
  <fonts count="4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rgb="FF000000"/>
      <name val="Arial"/>
      <family val="2"/>
    </font>
    <font>
      <b/>
      <i/>
      <sz val="8"/>
      <color rgb="FF000000"/>
      <name val="Arial"/>
      <family val="2"/>
    </font>
    <font>
      <b/>
      <sz val="11"/>
      <color rgb="FF000000"/>
      <name val="Arial"/>
      <family val="2"/>
    </font>
    <font>
      <b/>
      <sz val="8"/>
      <color rgb="FF000000"/>
      <name val="Arial"/>
      <family val="2"/>
    </font>
    <font>
      <b/>
      <sz val="9"/>
      <color rgb="FF000000"/>
      <name val="Arial"/>
      <family val="2"/>
    </font>
    <font>
      <sz val="8"/>
      <name val="Arial"/>
      <family val="2"/>
    </font>
    <font>
      <b/>
      <sz val="8"/>
      <color theme="1"/>
      <name val="Arial"/>
      <family val="2"/>
    </font>
    <font>
      <sz val="10"/>
      <name val="Arial"/>
      <family val="2"/>
    </font>
    <font>
      <sz val="8"/>
      <color theme="1"/>
      <name val="Calibri"/>
      <family val="2"/>
      <scheme val="minor"/>
    </font>
    <font>
      <sz val="8"/>
      <color rgb="FF000000"/>
      <name val="Calibri"/>
      <family val="2"/>
    </font>
    <font>
      <b/>
      <sz val="8"/>
      <name val="Arial"/>
      <family val="2"/>
    </font>
    <font>
      <b/>
      <sz val="11"/>
      <name val="Arial"/>
      <family val="2"/>
    </font>
    <font>
      <b/>
      <i/>
      <sz val="10"/>
      <name val="Arial"/>
      <family val="2"/>
    </font>
    <font>
      <b/>
      <sz val="14"/>
      <name val="Arial"/>
      <family val="2"/>
    </font>
    <font>
      <sz val="11"/>
      <name val="Arial"/>
      <family val="2"/>
    </font>
    <font>
      <sz val="8"/>
      <color rgb="FF000000"/>
      <name val="Arial"/>
      <family val="2"/>
    </font>
    <font>
      <sz val="10"/>
      <name val="Arial"/>
      <family val="2"/>
    </font>
    <font>
      <b/>
      <i/>
      <sz val="8"/>
      <color rgb="FF000000"/>
      <name val="Arial"/>
      <family val="2"/>
    </font>
    <font>
      <b/>
      <sz val="11"/>
      <color rgb="FF000000"/>
      <name val="Arial"/>
      <family val="2"/>
    </font>
    <font>
      <b/>
      <sz val="8"/>
      <color rgb="FF000000"/>
      <name val="Arial"/>
      <family val="2"/>
    </font>
    <font>
      <b/>
      <sz val="9"/>
      <color rgb="FF000000"/>
      <name val="Arial"/>
      <family val="2"/>
    </font>
    <font>
      <b/>
      <sz val="12"/>
      <name val="Arial"/>
      <family val="2"/>
    </font>
    <font>
      <b/>
      <sz val="10"/>
      <name val="Arial"/>
      <family val="2"/>
    </font>
    <font>
      <sz val="10"/>
      <color rgb="FF000000"/>
      <name val="Arial"/>
      <family val="2"/>
    </font>
    <font>
      <b/>
      <sz val="10"/>
      <color rgb="FF000000"/>
      <name val="Arial"/>
      <family val="2"/>
    </font>
    <font>
      <b/>
      <sz val="11"/>
      <name val="Arial"/>
      <family val="2"/>
    </font>
    <font>
      <sz val="11"/>
      <name val="Arial"/>
      <family val="2"/>
    </font>
    <font>
      <sz val="11"/>
      <color theme="1"/>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
      <patternFill patternType="gray0625"/>
    </fill>
    <fill>
      <patternFill patternType="solid">
        <fgColor indexed="65"/>
        <bgColor indexed="64"/>
      </patternFill>
    </fill>
    <fill>
      <patternFill patternType="solid">
        <fgColor theme="0" tint="-0.249977111117893"/>
        <bgColor indexed="64"/>
      </patternFill>
    </fill>
    <fill>
      <patternFill patternType="solid">
        <fgColor rgb="FF00B050"/>
        <bgColor indexed="64"/>
      </patternFill>
    </fill>
    <fill>
      <patternFill patternType="solid">
        <fgColor theme="8"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D7D7D7"/>
      </patternFill>
    </fill>
    <fill>
      <patternFill patternType="solid">
        <fgColor rgb="FFEAF0DD"/>
      </patternFill>
    </fill>
    <fill>
      <patternFill patternType="solid">
        <fgColor rgb="FFFF6600"/>
        <bgColor indexed="64"/>
      </patternFill>
    </fill>
  </fills>
  <borders count="8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FFFFFF"/>
      </left>
      <right style="thin">
        <color rgb="FFFFFFFF"/>
      </right>
      <top style="thin">
        <color rgb="FFFFFFFF"/>
      </top>
      <bottom/>
      <diagonal/>
    </border>
    <border>
      <left style="hair">
        <color indexed="8"/>
      </left>
      <right style="hair">
        <color indexed="8"/>
      </right>
      <top style="hair">
        <color indexed="8"/>
      </top>
      <bottom style="hair">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hair">
        <color indexed="8"/>
      </left>
      <right/>
      <top style="thin">
        <color indexed="64"/>
      </top>
      <bottom style="hair">
        <color indexed="8"/>
      </bottom>
      <diagonal/>
    </border>
    <border>
      <left/>
      <right/>
      <top style="thin">
        <color indexed="64"/>
      </top>
      <bottom style="hair">
        <color indexed="8"/>
      </bottom>
      <diagonal/>
    </border>
    <border>
      <left style="thin">
        <color indexed="64"/>
      </left>
      <right style="hair">
        <color indexed="8"/>
      </right>
      <top style="thin">
        <color indexed="64"/>
      </top>
      <bottom style="hair">
        <color indexed="8"/>
      </bottom>
      <diagonal/>
    </border>
    <border>
      <left style="hair">
        <color indexed="64"/>
      </left>
      <right style="hair">
        <color indexed="8"/>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thin">
        <color indexed="64"/>
      </right>
      <top style="hair">
        <color indexed="8"/>
      </top>
      <bottom style="hair">
        <color indexed="8"/>
      </bottom>
      <diagonal/>
    </border>
    <border>
      <left style="hair">
        <color indexed="8"/>
      </left>
      <right style="thin">
        <color indexed="64"/>
      </right>
      <top style="hair">
        <color indexed="8"/>
      </top>
      <bottom style="thin">
        <color indexed="64"/>
      </bottom>
      <diagonal/>
    </border>
    <border>
      <left style="thin">
        <color indexed="64"/>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thin">
        <color indexed="64"/>
      </left>
      <right/>
      <top style="hair">
        <color indexed="8"/>
      </top>
      <bottom style="thin">
        <color indexed="64"/>
      </bottom>
      <diagonal/>
    </border>
    <border>
      <left/>
      <right/>
      <top style="hair">
        <color indexed="8"/>
      </top>
      <bottom style="thin">
        <color indexed="64"/>
      </bottom>
      <diagonal/>
    </border>
    <border>
      <left/>
      <right style="hair">
        <color indexed="8"/>
      </right>
      <top style="hair">
        <color indexed="8"/>
      </top>
      <bottom style="thin">
        <color indexed="64"/>
      </bottom>
      <diagonal/>
    </border>
    <border>
      <left style="hair">
        <color indexed="8"/>
      </left>
      <right/>
      <top style="hair">
        <color indexed="8"/>
      </top>
      <bottom style="hair">
        <color indexed="8"/>
      </bottom>
      <diagonal/>
    </border>
    <border>
      <left/>
      <right style="thin">
        <color indexed="64"/>
      </right>
      <top style="hair">
        <color indexed="8"/>
      </top>
      <bottom style="hair">
        <color indexed="8"/>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hair">
        <color indexed="64"/>
      </left>
      <right style="hair">
        <color indexed="8"/>
      </right>
      <top style="hair">
        <color indexed="8"/>
      </top>
      <bottom style="hair">
        <color indexed="8"/>
      </bottom>
      <diagonal/>
    </border>
  </borders>
  <cellStyleXfs count="5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165" fontId="25" fillId="0" borderId="0" applyFont="0" applyFill="0" applyBorder="0" applyAlignment="0" applyProtection="0"/>
    <xf numFmtId="0" fontId="25" fillId="0" borderId="0"/>
    <xf numFmtId="0" fontId="25" fillId="0" borderId="0"/>
    <xf numFmtId="9" fontId="1" fillId="0" borderId="0" applyFont="0" applyFill="0" applyBorder="0" applyAlignment="0" applyProtection="0"/>
    <xf numFmtId="165" fontId="25" fillId="0" borderId="0" applyFont="0" applyFill="0" applyBorder="0" applyAlignment="0" applyProtection="0"/>
    <xf numFmtId="0" fontId="1" fillId="0" borderId="0"/>
    <xf numFmtId="43" fontId="1" fillId="0" borderId="0" applyFont="0" applyFill="0" applyBorder="0" applyAlignment="0" applyProtection="0"/>
  </cellStyleXfs>
  <cellXfs count="293">
    <xf numFmtId="0" fontId="0" fillId="0" borderId="0" xfId="0"/>
    <xf numFmtId="0" fontId="18" fillId="0" borderId="10" xfId="0" applyFont="1" applyBorder="1" applyAlignment="1">
      <alignment horizontal="right" vertical="center" wrapText="1"/>
    </xf>
    <xf numFmtId="4" fontId="18" fillId="0" borderId="10" xfId="0" applyNumberFormat="1" applyFont="1" applyBorder="1" applyAlignment="1">
      <alignment horizontal="right" vertical="center" wrapText="1"/>
    </xf>
    <xf numFmtId="0" fontId="18" fillId="0" borderId="0" xfId="0" applyFont="1" applyAlignment="1">
      <alignment vertical="center"/>
    </xf>
    <xf numFmtId="0" fontId="18" fillId="0" borderId="0" xfId="0" applyFont="1" applyAlignment="1">
      <alignment horizontal="right" vertical="center" wrapText="1"/>
    </xf>
    <xf numFmtId="4" fontId="18" fillId="0" borderId="0" xfId="0" applyNumberFormat="1" applyFont="1" applyAlignment="1">
      <alignment horizontal="right" vertical="center" wrapText="1"/>
    </xf>
    <xf numFmtId="0" fontId="21" fillId="35" borderId="21" xfId="0" applyFont="1" applyFill="1" applyBorder="1" applyAlignment="1">
      <alignment horizontal="center" vertical="center" wrapText="1"/>
    </xf>
    <xf numFmtId="4" fontId="21" fillId="35" borderId="21" xfId="0" applyNumberFormat="1" applyFont="1" applyFill="1" applyBorder="1" applyAlignment="1">
      <alignment horizontal="center" vertical="center" wrapText="1"/>
    </xf>
    <xf numFmtId="4" fontId="21" fillId="35" borderId="22" xfId="0" applyNumberFormat="1" applyFont="1" applyFill="1" applyBorder="1" applyAlignment="1">
      <alignment horizontal="center" vertical="center"/>
    </xf>
    <xf numFmtId="0" fontId="21" fillId="0" borderId="25" xfId="0" quotePrefix="1" applyFont="1" applyBorder="1" applyAlignment="1">
      <alignment horizontal="left" vertical="center" wrapText="1"/>
    </xf>
    <xf numFmtId="0" fontId="21" fillId="0" borderId="26" xfId="0" applyFont="1" applyBorder="1" applyAlignment="1">
      <alignment horizontal="left" vertical="center" wrapText="1"/>
    </xf>
    <xf numFmtId="0" fontId="21" fillId="0" borderId="23" xfId="0" applyFont="1" applyBorder="1" applyAlignment="1">
      <alignment horizontal="left" vertical="center" wrapText="1"/>
    </xf>
    <xf numFmtId="0" fontId="21" fillId="0" borderId="24" xfId="0" applyFont="1" applyBorder="1" applyAlignment="1">
      <alignment horizontal="left" vertical="center" wrapText="1"/>
    </xf>
    <xf numFmtId="0" fontId="21" fillId="0" borderId="27" xfId="0" applyFont="1" applyBorder="1" applyAlignment="1">
      <alignment horizontal="left" vertical="center" wrapText="1"/>
    </xf>
    <xf numFmtId="0" fontId="21" fillId="0" borderId="28" xfId="0" applyFont="1" applyBorder="1" applyAlignment="1">
      <alignment horizontal="left" vertical="center" wrapText="1"/>
    </xf>
    <xf numFmtId="0" fontId="21" fillId="0" borderId="11" xfId="0" applyFont="1" applyBorder="1" applyAlignment="1">
      <alignment horizontal="left" vertical="center" wrapText="1"/>
    </xf>
    <xf numFmtId="0" fontId="21" fillId="0" borderId="29" xfId="0" applyFont="1" applyBorder="1" applyAlignment="1">
      <alignment horizontal="left" vertical="center" wrapText="1"/>
    </xf>
    <xf numFmtId="0" fontId="18" fillId="0" borderId="28" xfId="0" applyFont="1" applyBorder="1" applyAlignment="1">
      <alignment horizontal="left" vertical="center" wrapText="1"/>
    </xf>
    <xf numFmtId="0" fontId="18" fillId="0" borderId="11" xfId="0" applyFont="1" applyBorder="1" applyAlignment="1">
      <alignment horizontal="left" vertical="center" wrapText="1"/>
    </xf>
    <xf numFmtId="0" fontId="18" fillId="0" borderId="11" xfId="0" applyFont="1" applyBorder="1" applyAlignment="1">
      <alignment horizontal="justify" vertical="center" wrapText="1"/>
    </xf>
    <xf numFmtId="0" fontId="18" fillId="0" borderId="11" xfId="0" applyFont="1" applyBorder="1" applyAlignment="1">
      <alignment horizontal="center" vertical="center" wrapText="1"/>
    </xf>
    <xf numFmtId="4" fontId="18" fillId="0" borderId="29" xfId="0" applyNumberFormat="1" applyFont="1" applyBorder="1" applyAlignment="1">
      <alignment horizontal="right" vertical="center" wrapText="1"/>
    </xf>
    <xf numFmtId="0" fontId="18" fillId="0" borderId="11" xfId="0" applyFont="1" applyBorder="1" applyAlignment="1">
      <alignment vertical="center" wrapText="1"/>
    </xf>
    <xf numFmtId="4" fontId="18" fillId="0" borderId="11" xfId="0" applyNumberFormat="1" applyFont="1" applyBorder="1" applyAlignment="1">
      <alignment vertical="center" wrapText="1"/>
    </xf>
    <xf numFmtId="4" fontId="18" fillId="0" borderId="29" xfId="0" applyNumberFormat="1" applyFont="1" applyBorder="1" applyAlignment="1">
      <alignment vertical="center" wrapText="1"/>
    </xf>
    <xf numFmtId="0" fontId="21" fillId="33" borderId="11" xfId="0" applyFont="1" applyFill="1" applyBorder="1" applyAlignment="1">
      <alignment vertical="center"/>
    </xf>
    <xf numFmtId="0" fontId="21" fillId="33" borderId="11" xfId="0" applyFont="1" applyFill="1" applyBorder="1" applyAlignment="1">
      <alignment horizontal="center" vertical="center"/>
    </xf>
    <xf numFmtId="4" fontId="21" fillId="33" borderId="29" xfId="0" applyNumberFormat="1" applyFont="1" applyFill="1" applyBorder="1" applyAlignment="1">
      <alignment vertical="center"/>
    </xf>
    <xf numFmtId="0" fontId="21" fillId="0" borderId="11" xfId="0" applyFont="1" applyBorder="1" applyAlignment="1">
      <alignment vertical="center" wrapText="1"/>
    </xf>
    <xf numFmtId="0" fontId="21" fillId="0" borderId="11" xfId="0" applyFont="1" applyBorder="1" applyAlignment="1">
      <alignment horizontal="center" vertical="center" wrapText="1"/>
    </xf>
    <xf numFmtId="0" fontId="21" fillId="0" borderId="29" xfId="0" applyFont="1" applyBorder="1" applyAlignment="1">
      <alignment vertical="center" wrapText="1"/>
    </xf>
    <xf numFmtId="0" fontId="18" fillId="0" borderId="28" xfId="0" applyFont="1" applyFill="1" applyBorder="1" applyAlignment="1">
      <alignment horizontal="left" vertical="center" wrapText="1"/>
    </xf>
    <xf numFmtId="0" fontId="23" fillId="0" borderId="11" xfId="0" applyFont="1" applyBorder="1" applyAlignment="1">
      <alignment horizontal="left" vertical="center" wrapText="1"/>
    </xf>
    <xf numFmtId="4" fontId="18" fillId="0" borderId="11" xfId="0" applyNumberFormat="1" applyFont="1" applyFill="1" applyBorder="1" applyAlignment="1">
      <alignment vertical="center" wrapText="1"/>
    </xf>
    <xf numFmtId="0" fontId="21" fillId="0" borderId="28"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1" fillId="0" borderId="11" xfId="0" applyFont="1" applyBorder="1" applyAlignment="1">
      <alignment vertical="center"/>
    </xf>
    <xf numFmtId="4" fontId="18" fillId="0" borderId="11" xfId="0" applyNumberFormat="1" applyFont="1" applyFill="1" applyBorder="1" applyAlignment="1">
      <alignment horizontal="center" vertical="center" wrapText="1"/>
    </xf>
    <xf numFmtId="164" fontId="21" fillId="0" borderId="28" xfId="0" quotePrefix="1" applyNumberFormat="1" applyFont="1" applyBorder="1" applyAlignment="1">
      <alignment horizontal="left" vertical="center" wrapText="1"/>
    </xf>
    <xf numFmtId="4" fontId="21" fillId="0" borderId="29" xfId="0" applyNumberFormat="1" applyFont="1" applyBorder="1" applyAlignment="1">
      <alignment vertical="center" wrapText="1"/>
    </xf>
    <xf numFmtId="0" fontId="24" fillId="0" borderId="11" xfId="0" applyFont="1" applyBorder="1" applyAlignment="1">
      <alignment horizontal="center" vertical="center"/>
    </xf>
    <xf numFmtId="0" fontId="21" fillId="0" borderId="0" xfId="0" applyFont="1" applyAlignment="1">
      <alignment vertical="center"/>
    </xf>
    <xf numFmtId="0" fontId="21" fillId="0" borderId="11" xfId="0" applyFont="1" applyBorder="1" applyAlignment="1">
      <alignment horizontal="justify" vertical="center" wrapText="1"/>
    </xf>
    <xf numFmtId="4" fontId="21" fillId="0" borderId="11" xfId="0" applyNumberFormat="1" applyFont="1" applyFill="1" applyBorder="1" applyAlignment="1">
      <alignment horizontal="center" vertical="center" wrapText="1"/>
    </xf>
    <xf numFmtId="4" fontId="21" fillId="0" borderId="11" xfId="0" applyNumberFormat="1" applyFont="1" applyBorder="1" applyAlignment="1">
      <alignment vertical="center" wrapText="1"/>
    </xf>
    <xf numFmtId="0" fontId="21" fillId="33" borderId="28" xfId="0" applyFont="1" applyFill="1" applyBorder="1" applyAlignment="1">
      <alignment horizontal="left" vertical="center"/>
    </xf>
    <xf numFmtId="0" fontId="21" fillId="0" borderId="11" xfId="0" applyFont="1" applyFill="1" applyBorder="1" applyAlignment="1">
      <alignment horizontal="right" vertical="center"/>
    </xf>
    <xf numFmtId="0" fontId="21" fillId="0" borderId="11" xfId="0" applyFont="1" applyFill="1" applyBorder="1" applyAlignment="1">
      <alignment vertical="center"/>
    </xf>
    <xf numFmtId="0" fontId="21" fillId="0" borderId="11" xfId="0" applyFont="1" applyFill="1" applyBorder="1" applyAlignment="1">
      <alignment horizontal="center" vertical="center"/>
    </xf>
    <xf numFmtId="4" fontId="21" fillId="0" borderId="29" xfId="0" applyNumberFormat="1" applyFont="1" applyFill="1" applyBorder="1" applyAlignment="1">
      <alignment vertical="center"/>
    </xf>
    <xf numFmtId="0" fontId="18" fillId="0" borderId="0" xfId="0" applyFont="1" applyFill="1" applyAlignment="1">
      <alignment vertical="center"/>
    </xf>
    <xf numFmtId="4" fontId="21" fillId="33" borderId="29" xfId="0" applyNumberFormat="1" applyFont="1" applyFill="1" applyBorder="1" applyAlignment="1">
      <alignment horizontal="right" vertical="center"/>
    </xf>
    <xf numFmtId="0" fontId="21" fillId="33" borderId="28" xfId="0" applyFont="1" applyFill="1" applyBorder="1" applyAlignment="1">
      <alignment horizontal="right" vertical="center"/>
    </xf>
    <xf numFmtId="0" fontId="21" fillId="33" borderId="11" xfId="0" applyFont="1" applyFill="1" applyBorder="1" applyAlignment="1">
      <alignment horizontal="right" vertical="center"/>
    </xf>
    <xf numFmtId="4" fontId="21" fillId="33" borderId="30" xfId="0" applyNumberFormat="1" applyFont="1" applyFill="1" applyBorder="1" applyAlignment="1">
      <alignment horizontal="right" vertical="center"/>
    </xf>
    <xf numFmtId="4" fontId="18" fillId="0" borderId="0" xfId="0" applyNumberFormat="1" applyFont="1" applyAlignment="1">
      <alignment vertical="center"/>
    </xf>
    <xf numFmtId="0" fontId="21" fillId="33" borderId="28" xfId="0" applyFont="1" applyFill="1" applyBorder="1" applyAlignment="1">
      <alignment horizontal="right" vertical="center"/>
    </xf>
    <xf numFmtId="0" fontId="21" fillId="33" borderId="11" xfId="0" applyFont="1" applyFill="1" applyBorder="1" applyAlignment="1">
      <alignment horizontal="right" vertical="center"/>
    </xf>
    <xf numFmtId="0" fontId="18" fillId="0" borderId="11" xfId="0" applyFont="1" applyFill="1" applyBorder="1" applyAlignment="1">
      <alignment vertical="center" wrapText="1"/>
    </xf>
    <xf numFmtId="0" fontId="18" fillId="0" borderId="11" xfId="0" applyFont="1" applyFill="1" applyBorder="1" applyAlignment="1">
      <alignment horizontal="center" vertical="center" wrapText="1"/>
    </xf>
    <xf numFmtId="4" fontId="18" fillId="0" borderId="29" xfId="0" applyNumberFormat="1" applyFont="1" applyFill="1" applyBorder="1" applyAlignment="1">
      <alignment horizontal="right" vertical="center" wrapText="1"/>
    </xf>
    <xf numFmtId="0" fontId="18" fillId="0" borderId="11" xfId="0" applyFont="1" applyFill="1" applyBorder="1" applyAlignment="1">
      <alignment horizontal="justify" vertical="center" wrapText="1"/>
    </xf>
    <xf numFmtId="4" fontId="21" fillId="0" borderId="29" xfId="0" applyNumberFormat="1" applyFont="1" applyBorder="1" applyAlignment="1">
      <alignment horizontal="right" vertical="center" wrapText="1"/>
    </xf>
    <xf numFmtId="4" fontId="18" fillId="0" borderId="11" xfId="0" quotePrefix="1" applyNumberFormat="1" applyFont="1" applyBorder="1" applyAlignment="1">
      <alignment vertical="center" wrapText="1"/>
    </xf>
    <xf numFmtId="4" fontId="21" fillId="0" borderId="11" xfId="0" quotePrefix="1" applyNumberFormat="1" applyFont="1" applyBorder="1" applyAlignment="1">
      <alignment vertical="center" wrapText="1"/>
    </xf>
    <xf numFmtId="0" fontId="19" fillId="0" borderId="0" xfId="0" applyFont="1" applyFill="1" applyBorder="1" applyAlignment="1">
      <alignment horizontal="center" vertical="center" wrapText="1"/>
    </xf>
    <xf numFmtId="0" fontId="18" fillId="0" borderId="0" xfId="0" applyFont="1" applyFill="1" applyBorder="1" applyAlignment="1">
      <alignment vertical="center"/>
    </xf>
    <xf numFmtId="0" fontId="21" fillId="33" borderId="31" xfId="0" applyFont="1" applyFill="1" applyBorder="1" applyAlignment="1">
      <alignment horizontal="right" vertical="center"/>
    </xf>
    <xf numFmtId="0" fontId="21" fillId="33" borderId="32" xfId="0" applyFont="1" applyFill="1" applyBorder="1" applyAlignment="1">
      <alignment horizontal="right" vertical="center"/>
    </xf>
    <xf numFmtId="0" fontId="21" fillId="33" borderId="33" xfId="0" applyFont="1" applyFill="1" applyBorder="1" applyAlignment="1">
      <alignment horizontal="right" vertical="center"/>
    </xf>
    <xf numFmtId="0" fontId="21" fillId="33" borderId="31" xfId="0" applyFont="1" applyFill="1" applyBorder="1" applyAlignment="1">
      <alignment horizontal="left" vertical="center"/>
    </xf>
    <xf numFmtId="0" fontId="21" fillId="33" borderId="31" xfId="0" applyFont="1" applyFill="1" applyBorder="1" applyAlignment="1">
      <alignment horizontal="center" vertical="center"/>
    </xf>
    <xf numFmtId="0" fontId="21" fillId="33" borderId="32" xfId="0" applyFont="1" applyFill="1" applyBorder="1" applyAlignment="1">
      <alignment horizontal="center" vertical="center"/>
    </xf>
    <xf numFmtId="0" fontId="21" fillId="33" borderId="33" xfId="0" applyFont="1" applyFill="1" applyBorder="1" applyAlignment="1">
      <alignment horizontal="center" vertical="center"/>
    </xf>
    <xf numFmtId="0" fontId="21" fillId="35" borderId="20" xfId="0" applyFont="1" applyFill="1" applyBorder="1" applyAlignment="1">
      <alignment horizontal="center" vertical="center" wrapText="1"/>
    </xf>
    <xf numFmtId="0" fontId="21" fillId="0" borderId="11" xfId="0" applyFont="1" applyFill="1" applyBorder="1" applyAlignment="1">
      <alignment horizontal="left" vertical="center" wrapText="1"/>
    </xf>
    <xf numFmtId="0" fontId="21" fillId="0" borderId="11" xfId="0" applyFont="1" applyFill="1" applyBorder="1" applyAlignment="1">
      <alignment vertical="center" wrapText="1"/>
    </xf>
    <xf numFmtId="0" fontId="21" fillId="0" borderId="11" xfId="0" applyFont="1" applyFill="1" applyBorder="1" applyAlignment="1">
      <alignment horizontal="center" vertical="center" wrapText="1"/>
    </xf>
    <xf numFmtId="0" fontId="21" fillId="0" borderId="29" xfId="0" applyFont="1" applyFill="1" applyBorder="1" applyAlignment="1">
      <alignment vertical="center" wrapText="1"/>
    </xf>
    <xf numFmtId="164" fontId="21" fillId="0" borderId="28" xfId="0" quotePrefix="1" applyNumberFormat="1" applyFont="1" applyFill="1" applyBorder="1" applyAlignment="1">
      <alignment horizontal="left" vertical="center" wrapText="1"/>
    </xf>
    <xf numFmtId="0" fontId="21" fillId="0" borderId="11" xfId="0" applyFont="1" applyFill="1" applyBorder="1" applyAlignment="1">
      <alignment horizontal="justify" vertical="center" wrapText="1"/>
    </xf>
    <xf numFmtId="4" fontId="21" fillId="0" borderId="11" xfId="0" applyNumberFormat="1" applyFont="1" applyFill="1" applyBorder="1" applyAlignment="1">
      <alignment vertical="center" wrapText="1"/>
    </xf>
    <xf numFmtId="4" fontId="21" fillId="0" borderId="29" xfId="0" applyNumberFormat="1" applyFont="1" applyFill="1" applyBorder="1" applyAlignment="1">
      <alignment horizontal="right" vertical="center" wrapText="1"/>
    </xf>
    <xf numFmtId="0" fontId="21" fillId="0" borderId="28" xfId="0" applyNumberFormat="1" applyFont="1" applyBorder="1" applyAlignment="1">
      <alignment horizontal="left" vertical="center" wrapText="1"/>
    </xf>
    <xf numFmtId="0" fontId="21" fillId="0" borderId="28" xfId="0" applyNumberFormat="1" applyFont="1" applyFill="1" applyBorder="1" applyAlignment="1">
      <alignment horizontal="left" vertical="center"/>
    </xf>
    <xf numFmtId="4" fontId="18" fillId="0" borderId="11" xfId="0" applyNumberFormat="1" applyFont="1" applyFill="1" applyBorder="1" applyAlignment="1">
      <alignment horizontal="right" vertical="center" wrapText="1"/>
    </xf>
    <xf numFmtId="0" fontId="23" fillId="0" borderId="11" xfId="0" applyFont="1" applyFill="1" applyBorder="1" applyAlignment="1">
      <alignment horizontal="left" vertical="center" wrapText="1"/>
    </xf>
    <xf numFmtId="4" fontId="21" fillId="0" borderId="29" xfId="0" applyNumberFormat="1" applyFont="1" applyFill="1" applyBorder="1" applyAlignment="1">
      <alignment vertical="center" wrapText="1"/>
    </xf>
    <xf numFmtId="4" fontId="18" fillId="0" borderId="11" xfId="0" quotePrefix="1" applyNumberFormat="1" applyFont="1" applyFill="1" applyBorder="1" applyAlignment="1">
      <alignment vertical="center" wrapText="1"/>
    </xf>
    <xf numFmtId="0" fontId="29" fillId="0" borderId="0" xfId="48" applyFont="1" applyFill="1" applyBorder="1" applyAlignment="1" applyProtection="1">
      <alignment horizontal="centerContinuous" vertical="center"/>
      <protection locked="0"/>
    </xf>
    <xf numFmtId="0" fontId="25" fillId="0" borderId="0" xfId="44"/>
    <xf numFmtId="0" fontId="29" fillId="0" borderId="39" xfId="48" applyFont="1" applyFill="1" applyBorder="1" applyAlignment="1" applyProtection="1">
      <alignment vertical="center"/>
      <protection locked="0"/>
    </xf>
    <xf numFmtId="0" fontId="16" fillId="37" borderId="42" xfId="49" applyFont="1" applyFill="1" applyBorder="1" applyAlignment="1">
      <alignment horizontal="centerContinuous" vertical="center" wrapText="1"/>
    </xf>
    <xf numFmtId="0" fontId="16" fillId="36" borderId="42" xfId="49" applyFont="1" applyFill="1" applyBorder="1" applyAlignment="1">
      <alignment horizontal="center" vertical="center" wrapText="1"/>
    </xf>
    <xf numFmtId="0" fontId="16" fillId="38" borderId="44" xfId="49" applyFont="1" applyFill="1" applyBorder="1" applyAlignment="1">
      <alignment horizontal="centerContinuous" vertical="center"/>
    </xf>
    <xf numFmtId="0" fontId="16" fillId="38" borderId="45" xfId="49" applyFont="1" applyFill="1" applyBorder="1" applyAlignment="1">
      <alignment horizontal="centerContinuous" vertical="center"/>
    </xf>
    <xf numFmtId="0" fontId="16" fillId="38" borderId="46" xfId="49" applyFont="1" applyFill="1" applyBorder="1" applyAlignment="1">
      <alignment horizontal="centerContinuous" vertical="center"/>
    </xf>
    <xf numFmtId="0" fontId="25" fillId="0" borderId="47" xfId="49" applyBorder="1" applyAlignment="1">
      <alignment horizontal="center" vertical="center"/>
    </xf>
    <xf numFmtId="0" fontId="25" fillId="0" borderId="48" xfId="49" applyBorder="1" applyAlignment="1">
      <alignment vertical="center"/>
    </xf>
    <xf numFmtId="10" fontId="25" fillId="0" borderId="48" xfId="49" applyNumberFormat="1" applyBorder="1" applyAlignment="1">
      <alignment vertical="center"/>
    </xf>
    <xf numFmtId="10" fontId="25" fillId="0" borderId="49" xfId="49" applyNumberFormat="1" applyBorder="1" applyAlignment="1">
      <alignment vertical="center"/>
    </xf>
    <xf numFmtId="0" fontId="25" fillId="0" borderId="50" xfId="49" applyBorder="1" applyAlignment="1">
      <alignment horizontal="center" vertical="center"/>
    </xf>
    <xf numFmtId="0" fontId="25" fillId="0" borderId="51" xfId="49" applyBorder="1" applyAlignment="1">
      <alignment vertical="center"/>
    </xf>
    <xf numFmtId="10" fontId="25" fillId="0" borderId="51" xfId="49" applyNumberFormat="1" applyBorder="1" applyAlignment="1">
      <alignment vertical="center"/>
    </xf>
    <xf numFmtId="10" fontId="25" fillId="0" borderId="52" xfId="49" applyNumberFormat="1" applyBorder="1" applyAlignment="1">
      <alignment vertical="center"/>
    </xf>
    <xf numFmtId="0" fontId="25" fillId="0" borderId="53" xfId="49" applyBorder="1" applyAlignment="1">
      <alignment horizontal="center" vertical="center"/>
    </xf>
    <xf numFmtId="0" fontId="25" fillId="0" borderId="54" xfId="49" applyBorder="1" applyAlignment="1">
      <alignment vertical="center"/>
    </xf>
    <xf numFmtId="10" fontId="25" fillId="0" borderId="54" xfId="49" applyNumberFormat="1" applyBorder="1" applyAlignment="1">
      <alignment vertical="center"/>
    </xf>
    <xf numFmtId="10" fontId="25" fillId="0" borderId="55" xfId="49" applyNumberFormat="1" applyBorder="1" applyAlignment="1">
      <alignment vertical="center"/>
    </xf>
    <xf numFmtId="0" fontId="16" fillId="0" borderId="56" xfId="49" applyFont="1" applyBorder="1" applyAlignment="1">
      <alignment horizontal="center" vertical="center"/>
    </xf>
    <xf numFmtId="0" fontId="16" fillId="0" borderId="57" xfId="49" applyFont="1" applyBorder="1" applyAlignment="1">
      <alignment vertical="center" wrapText="1"/>
    </xf>
    <xf numFmtId="10" fontId="16" fillId="0" borderId="57" xfId="49" applyNumberFormat="1" applyFont="1" applyBorder="1" applyAlignment="1">
      <alignment vertical="center"/>
    </xf>
    <xf numFmtId="10" fontId="16" fillId="0" borderId="58" xfId="49" applyNumberFormat="1" applyFont="1" applyBorder="1" applyAlignment="1">
      <alignment vertical="center"/>
    </xf>
    <xf numFmtId="10" fontId="16" fillId="38" borderId="45" xfId="49" applyNumberFormat="1" applyFont="1" applyFill="1" applyBorder="1" applyAlignment="1">
      <alignment horizontal="centerContinuous" vertical="center"/>
    </xf>
    <xf numFmtId="10" fontId="16" fillId="38" borderId="46" xfId="49" applyNumberFormat="1" applyFont="1" applyFill="1" applyBorder="1" applyAlignment="1">
      <alignment horizontal="centerContinuous" vertical="center"/>
    </xf>
    <xf numFmtId="0" fontId="25" fillId="0" borderId="59" xfId="49" applyFill="1" applyBorder="1" applyAlignment="1">
      <alignment vertical="center"/>
    </xf>
    <xf numFmtId="0" fontId="16" fillId="0" borderId="56" xfId="49" applyFont="1" applyFill="1" applyBorder="1" applyAlignment="1">
      <alignment horizontal="center" vertical="center"/>
    </xf>
    <xf numFmtId="0" fontId="16" fillId="0" borderId="57" xfId="49" applyFont="1" applyFill="1" applyBorder="1" applyAlignment="1">
      <alignment vertical="center" wrapText="1"/>
    </xf>
    <xf numFmtId="0" fontId="25" fillId="0" borderId="54" xfId="49" applyBorder="1" applyAlignment="1">
      <alignment horizontal="left" vertical="center" wrapText="1"/>
    </xf>
    <xf numFmtId="0" fontId="25" fillId="36" borderId="60" xfId="49" applyFill="1" applyBorder="1"/>
    <xf numFmtId="0" fontId="16" fillId="36" borderId="61" xfId="49" applyFont="1" applyFill="1" applyBorder="1" applyAlignment="1">
      <alignment horizontal="center"/>
    </xf>
    <xf numFmtId="10" fontId="16" fillId="36" borderId="61" xfId="49" applyNumberFormat="1" applyFont="1" applyFill="1" applyBorder="1"/>
    <xf numFmtId="10" fontId="16" fillId="36" borderId="62" xfId="49" applyNumberFormat="1" applyFont="1" applyFill="1" applyBorder="1"/>
    <xf numFmtId="0" fontId="30" fillId="0" borderId="0" xfId="44" applyFont="1"/>
    <xf numFmtId="0" fontId="29" fillId="0" borderId="64" xfId="48" applyFont="1" applyBorder="1" applyAlignment="1" applyProtection="1">
      <alignment vertical="center"/>
      <protection locked="0"/>
    </xf>
    <xf numFmtId="0" fontId="29" fillId="0" borderId="65" xfId="48" applyFont="1" applyBorder="1" applyAlignment="1" applyProtection="1">
      <alignment horizontal="center" vertical="center"/>
      <protection locked="0"/>
    </xf>
    <xf numFmtId="0" fontId="29" fillId="40" borderId="65" xfId="48" applyFont="1" applyFill="1" applyBorder="1" applyAlignment="1" applyProtection="1">
      <alignment vertical="center"/>
      <protection locked="0"/>
    </xf>
    <xf numFmtId="0" fontId="29" fillId="40" borderId="66" xfId="48" applyFont="1" applyFill="1" applyBorder="1" applyAlignment="1" applyProtection="1">
      <alignment vertical="center"/>
      <protection locked="0"/>
    </xf>
    <xf numFmtId="0" fontId="32" fillId="40" borderId="67" xfId="48" applyFont="1" applyFill="1" applyBorder="1" applyAlignment="1" applyProtection="1">
      <alignment vertical="center"/>
      <protection locked="0"/>
    </xf>
    <xf numFmtId="0" fontId="32" fillId="0" borderId="68" xfId="48" applyFont="1" applyBorder="1" applyAlignment="1" applyProtection="1">
      <alignment horizontal="center" vertical="center"/>
      <protection locked="0"/>
    </xf>
    <xf numFmtId="0" fontId="32" fillId="40" borderId="68" xfId="48" applyFont="1" applyFill="1" applyBorder="1" applyAlignment="1" applyProtection="1">
      <alignment vertical="center"/>
      <protection locked="0"/>
    </xf>
    <xf numFmtId="10" fontId="32" fillId="40" borderId="69" xfId="50" applyNumberFormat="1" applyFont="1" applyFill="1" applyBorder="1" applyAlignment="1" applyProtection="1">
      <alignment vertical="center"/>
      <protection locked="0"/>
    </xf>
    <xf numFmtId="0" fontId="29" fillId="0" borderId="68" xfId="48" applyFont="1" applyBorder="1" applyAlignment="1" applyProtection="1">
      <alignment horizontal="center" vertical="center"/>
      <protection locked="0"/>
    </xf>
    <xf numFmtId="0" fontId="32" fillId="0" borderId="70" xfId="48" applyFont="1" applyBorder="1" applyAlignment="1" applyProtection="1">
      <alignment vertical="center"/>
      <protection locked="0"/>
    </xf>
    <xf numFmtId="0" fontId="29" fillId="40" borderId="45" xfId="48" applyFont="1" applyFill="1" applyBorder="1" applyAlignment="1" applyProtection="1">
      <alignment horizontal="center" vertical="center"/>
      <protection locked="0"/>
    </xf>
    <xf numFmtId="0" fontId="29" fillId="40" borderId="46" xfId="48" applyFont="1" applyFill="1" applyBorder="1" applyAlignment="1" applyProtection="1">
      <alignment horizontal="center" vertical="center"/>
      <protection locked="0"/>
    </xf>
    <xf numFmtId="10" fontId="29" fillId="0" borderId="71" xfId="50" applyNumberFormat="1" applyFont="1" applyBorder="1" applyAlignment="1" applyProtection="1">
      <alignment horizontal="right" vertical="center"/>
    </xf>
    <xf numFmtId="0" fontId="32" fillId="0" borderId="15" xfId="48" applyFont="1" applyBorder="1" applyAlignment="1" applyProtection="1">
      <alignment vertical="center"/>
      <protection locked="0"/>
    </xf>
    <xf numFmtId="0" fontId="29" fillId="0" borderId="0" xfId="48" applyFont="1" applyBorder="1" applyAlignment="1" applyProtection="1">
      <alignment horizontal="center" vertical="center"/>
      <protection locked="0"/>
    </xf>
    <xf numFmtId="0" fontId="32" fillId="0" borderId="0" xfId="48" applyFont="1" applyBorder="1" applyAlignment="1" applyProtection="1">
      <alignment vertical="center"/>
      <protection locked="0"/>
    </xf>
    <xf numFmtId="0" fontId="32" fillId="0" borderId="16" xfId="48" applyFont="1" applyBorder="1" applyAlignment="1" applyProtection="1">
      <alignment vertical="center"/>
      <protection locked="0"/>
    </xf>
    <xf numFmtId="0" fontId="29" fillId="0" borderId="72" xfId="48" applyFont="1" applyBorder="1" applyAlignment="1" applyProtection="1">
      <alignment vertical="center"/>
      <protection locked="0"/>
    </xf>
    <xf numFmtId="0" fontId="29" fillId="40" borderId="73" xfId="48" applyFont="1" applyFill="1" applyBorder="1" applyAlignment="1" applyProtection="1">
      <alignment horizontal="center" vertical="center"/>
      <protection locked="0"/>
    </xf>
    <xf numFmtId="0" fontId="29" fillId="40" borderId="73" xfId="48" applyFont="1" applyFill="1" applyBorder="1" applyAlignment="1" applyProtection="1">
      <alignment vertical="center"/>
      <protection locked="0"/>
    </xf>
    <xf numFmtId="0" fontId="29" fillId="40" borderId="74" xfId="48" applyFont="1" applyFill="1" applyBorder="1" applyAlignment="1" applyProtection="1">
      <alignment vertical="center"/>
      <protection locked="0"/>
    </xf>
    <xf numFmtId="0" fontId="32" fillId="0" borderId="67" xfId="48" applyFont="1" applyBorder="1" applyAlignment="1" applyProtection="1">
      <alignment vertical="center"/>
      <protection locked="0"/>
    </xf>
    <xf numFmtId="0" fontId="32" fillId="40" borderId="68" xfId="48" applyFont="1" applyFill="1" applyBorder="1" applyAlignment="1" applyProtection="1">
      <alignment horizontal="center" vertical="center"/>
      <protection locked="0"/>
    </xf>
    <xf numFmtId="0" fontId="29" fillId="0" borderId="45" xfId="48" applyFont="1" applyBorder="1" applyAlignment="1" applyProtection="1">
      <alignment horizontal="center" vertical="center"/>
      <protection locked="0"/>
    </xf>
    <xf numFmtId="0" fontId="29" fillId="0" borderId="46" xfId="48" applyFont="1" applyBorder="1" applyAlignment="1" applyProtection="1">
      <alignment horizontal="center" vertical="center"/>
      <protection locked="0"/>
    </xf>
    <xf numFmtId="0" fontId="29" fillId="0" borderId="73" xfId="48" applyFont="1" applyBorder="1" applyAlignment="1" applyProtection="1">
      <alignment vertical="center"/>
      <protection locked="0"/>
    </xf>
    <xf numFmtId="0" fontId="29" fillId="0" borderId="75" xfId="48" applyFont="1" applyBorder="1" applyAlignment="1" applyProtection="1">
      <alignment horizontal="center" vertical="center"/>
      <protection locked="0"/>
    </xf>
    <xf numFmtId="0" fontId="29" fillId="0" borderId="74" xfId="48" applyFont="1" applyBorder="1" applyAlignment="1" applyProtection="1">
      <alignment vertical="center"/>
      <protection locked="0"/>
    </xf>
    <xf numFmtId="0" fontId="32" fillId="0" borderId="68" xfId="48" applyFont="1" applyBorder="1" applyAlignment="1" applyProtection="1">
      <alignment vertical="center"/>
      <protection locked="0"/>
    </xf>
    <xf numFmtId="0" fontId="32" fillId="0" borderId="76" xfId="48" applyFont="1" applyBorder="1" applyAlignment="1" applyProtection="1">
      <alignment horizontal="center" vertical="center"/>
      <protection locked="0"/>
    </xf>
    <xf numFmtId="10" fontId="32" fillId="0" borderId="69" xfId="50" applyNumberFormat="1" applyFont="1" applyBorder="1" applyAlignment="1" applyProtection="1">
      <alignment vertical="center"/>
    </xf>
    <xf numFmtId="0" fontId="32" fillId="0" borderId="76" xfId="48" applyFont="1" applyBorder="1" applyAlignment="1" applyProtection="1">
      <alignment vertical="center"/>
      <protection locked="0"/>
    </xf>
    <xf numFmtId="10" fontId="32" fillId="0" borderId="16" xfId="50" applyNumberFormat="1" applyFont="1" applyBorder="1" applyAlignment="1" applyProtection="1">
      <alignment vertical="center"/>
    </xf>
    <xf numFmtId="0" fontId="32" fillId="0" borderId="77" xfId="48" applyFont="1" applyBorder="1" applyAlignment="1" applyProtection="1">
      <alignment horizontal="center" vertical="center"/>
      <protection locked="0"/>
    </xf>
    <xf numFmtId="0" fontId="29" fillId="0" borderId="45" xfId="48" applyFont="1" applyBorder="1" applyAlignment="1" applyProtection="1">
      <alignment vertical="center"/>
      <protection locked="0"/>
    </xf>
    <xf numFmtId="0" fontId="29" fillId="0" borderId="0" xfId="48" applyFont="1" applyBorder="1" applyAlignment="1" applyProtection="1">
      <alignment vertical="center"/>
      <protection locked="0"/>
    </xf>
    <xf numFmtId="0" fontId="29" fillId="0" borderId="73" xfId="48" applyFont="1" applyBorder="1" applyAlignment="1" applyProtection="1">
      <alignment horizontal="center" vertical="center"/>
      <protection locked="0"/>
    </xf>
    <xf numFmtId="0" fontId="29" fillId="0" borderId="76" xfId="48" applyFont="1" applyBorder="1" applyAlignment="1" applyProtection="1">
      <alignment vertical="center"/>
      <protection locked="0"/>
    </xf>
    <xf numFmtId="10" fontId="32" fillId="0" borderId="69" xfId="50" applyNumberFormat="1" applyFont="1" applyBorder="1" applyAlignment="1" applyProtection="1">
      <alignment vertical="center"/>
      <protection locked="0"/>
    </xf>
    <xf numFmtId="0" fontId="32" fillId="40" borderId="70" xfId="48" applyFont="1" applyFill="1" applyBorder="1" applyAlignment="1" applyProtection="1">
      <alignment vertical="center"/>
      <protection locked="0"/>
    </xf>
    <xf numFmtId="0" fontId="32" fillId="40" borderId="15" xfId="48" applyFont="1" applyFill="1" applyBorder="1" applyAlignment="1" applyProtection="1">
      <alignment vertical="center"/>
      <protection locked="0"/>
    </xf>
    <xf numFmtId="0" fontId="29" fillId="40" borderId="0" xfId="48" applyFont="1" applyFill="1" applyBorder="1" applyAlignment="1" applyProtection="1">
      <alignment horizontal="center" vertical="center"/>
      <protection locked="0"/>
    </xf>
    <xf numFmtId="0" fontId="32" fillId="40" borderId="0" xfId="48" applyFont="1" applyFill="1" applyBorder="1" applyAlignment="1" applyProtection="1">
      <alignment vertical="center"/>
      <protection locked="0"/>
    </xf>
    <xf numFmtId="0" fontId="32" fillId="40" borderId="16" xfId="48" applyFont="1" applyFill="1" applyBorder="1" applyAlignment="1" applyProtection="1">
      <alignment vertical="center"/>
      <protection locked="0"/>
    </xf>
    <xf numFmtId="10" fontId="0" fillId="0" borderId="0" xfId="46" applyNumberFormat="1" applyFont="1" applyAlignment="1">
      <alignment horizontal="center"/>
    </xf>
    <xf numFmtId="0" fontId="16" fillId="38" borderId="44" xfId="49" applyFont="1" applyFill="1" applyBorder="1" applyAlignment="1">
      <alignment horizontal="center" vertical="center"/>
    </xf>
    <xf numFmtId="0" fontId="33" fillId="0" borderId="10" xfId="0" applyFont="1" applyBorder="1" applyAlignment="1">
      <alignment horizontal="right" vertical="center" wrapText="1"/>
    </xf>
    <xf numFmtId="4" fontId="33" fillId="0" borderId="10" xfId="0" applyNumberFormat="1" applyFont="1" applyBorder="1" applyAlignment="1">
      <alignment horizontal="right" vertical="center" wrapText="1"/>
    </xf>
    <xf numFmtId="0" fontId="34" fillId="0" borderId="0" xfId="44" applyFont="1" applyAlignment="1">
      <alignment vertical="center"/>
    </xf>
    <xf numFmtId="4" fontId="35" fillId="0" borderId="12" xfId="0" applyNumberFormat="1" applyFont="1" applyBorder="1" applyAlignment="1">
      <alignment horizontal="right" vertical="center" wrapText="1"/>
    </xf>
    <xf numFmtId="4" fontId="35" fillId="0" borderId="13" xfId="0" applyNumberFormat="1" applyFont="1" applyBorder="1" applyAlignment="1">
      <alignment horizontal="right" vertical="center" wrapText="1"/>
    </xf>
    <xf numFmtId="4" fontId="35" fillId="0" borderId="14" xfId="0" applyNumberFormat="1" applyFont="1" applyBorder="1" applyAlignment="1">
      <alignment horizontal="right" vertical="center" wrapText="1"/>
    </xf>
    <xf numFmtId="0" fontId="37" fillId="0" borderId="17" xfId="0" applyFont="1" applyBorder="1" applyAlignment="1">
      <alignment horizontal="center" vertical="center" wrapText="1"/>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3" fillId="0" borderId="0" xfId="0" applyFont="1" applyAlignment="1">
      <alignment horizontal="right" vertical="center" wrapText="1"/>
    </xf>
    <xf numFmtId="4" fontId="33" fillId="0" borderId="0" xfId="0" applyNumberFormat="1" applyFont="1" applyAlignment="1">
      <alignment horizontal="right" vertical="center" wrapText="1"/>
    </xf>
    <xf numFmtId="0" fontId="38" fillId="34" borderId="0" xfId="0" applyFont="1" applyFill="1" applyAlignment="1">
      <alignment horizontal="left" vertical="center"/>
    </xf>
    <xf numFmtId="0" fontId="38" fillId="34" borderId="0" xfId="0" applyFont="1" applyFill="1" applyAlignment="1">
      <alignment horizontal="left" vertical="center" wrapText="1"/>
    </xf>
    <xf numFmtId="0" fontId="38" fillId="34" borderId="0" xfId="0" applyFont="1" applyFill="1" applyAlignment="1">
      <alignment horizontal="right" vertical="center"/>
    </xf>
    <xf numFmtId="4" fontId="38" fillId="34" borderId="0" xfId="0" applyNumberFormat="1" applyFont="1" applyFill="1" applyAlignment="1">
      <alignment horizontal="right" vertical="center"/>
    </xf>
    <xf numFmtId="0" fontId="37" fillId="34" borderId="0" xfId="0" applyFont="1" applyFill="1" applyAlignment="1">
      <alignment horizontal="right" vertical="center" wrapText="1"/>
    </xf>
    <xf numFmtId="0" fontId="37" fillId="34" borderId="0" xfId="0" applyFont="1" applyFill="1" applyAlignment="1">
      <alignment horizontal="right" vertical="center"/>
    </xf>
    <xf numFmtId="0" fontId="39" fillId="42" borderId="44" xfId="44" applyFont="1" applyFill="1" applyBorder="1" applyAlignment="1">
      <alignment horizontal="centerContinuous" vertical="center" wrapText="1"/>
    </xf>
    <xf numFmtId="0" fontId="39" fillId="42" borderId="45" xfId="44" applyFont="1" applyFill="1" applyBorder="1" applyAlignment="1">
      <alignment horizontal="centerContinuous" vertical="center" wrapText="1"/>
    </xf>
    <xf numFmtId="166" fontId="40" fillId="42" borderId="45" xfId="44" applyNumberFormat="1" applyFont="1" applyFill="1" applyBorder="1" applyAlignment="1">
      <alignment horizontal="centerContinuous" vertical="center"/>
    </xf>
    <xf numFmtId="0" fontId="40" fillId="42" borderId="84" xfId="44" applyFont="1" applyFill="1" applyBorder="1" applyAlignment="1">
      <alignment horizontal="centerContinuous" vertical="center"/>
    </xf>
    <xf numFmtId="0" fontId="40" fillId="42" borderId="46" xfId="44" applyFont="1" applyFill="1" applyBorder="1" applyAlignment="1">
      <alignment horizontal="centerContinuous" vertical="center"/>
    </xf>
    <xf numFmtId="0" fontId="41" fillId="0" borderId="0" xfId="44" applyFont="1" applyFill="1" applyBorder="1" applyAlignment="1">
      <alignment horizontal="left" vertical="center" wrapText="1"/>
    </xf>
    <xf numFmtId="166" fontId="41" fillId="0" borderId="0" xfId="44" applyNumberFormat="1" applyFont="1" applyFill="1" applyBorder="1" applyAlignment="1">
      <alignment horizontal="left" vertical="center"/>
    </xf>
    <xf numFmtId="0" fontId="41" fillId="0" borderId="0" xfId="44" applyFont="1" applyFill="1" applyBorder="1" applyAlignment="1">
      <alignment horizontal="left" vertical="center"/>
    </xf>
    <xf numFmtId="165" fontId="34" fillId="0" borderId="0" xfId="51" applyFont="1" applyAlignment="1">
      <alignment vertical="center"/>
    </xf>
    <xf numFmtId="0" fontId="34" fillId="0" borderId="0" xfId="44" applyFont="1" applyFill="1" applyAlignment="1">
      <alignment vertical="center"/>
    </xf>
    <xf numFmtId="0" fontId="40" fillId="43" borderId="83" xfId="44" applyFont="1" applyFill="1" applyBorder="1" applyAlignment="1">
      <alignment horizontal="center" vertical="center" wrapText="1"/>
    </xf>
    <xf numFmtId="166" fontId="40" fillId="43" borderId="83" xfId="44" applyNumberFormat="1" applyFont="1" applyFill="1" applyBorder="1" applyAlignment="1">
      <alignment horizontal="center" vertical="center" wrapText="1"/>
    </xf>
    <xf numFmtId="0" fontId="40" fillId="0" borderId="0" xfId="44" applyFont="1" applyAlignment="1">
      <alignment vertical="center"/>
    </xf>
    <xf numFmtId="0" fontId="40" fillId="0" borderId="83" xfId="44" applyFont="1" applyFill="1" applyBorder="1" applyAlignment="1">
      <alignment horizontal="center" vertical="center" wrapText="1"/>
    </xf>
    <xf numFmtId="0" fontId="40" fillId="0" borderId="83" xfId="44" applyFont="1" applyFill="1" applyBorder="1" applyAlignment="1">
      <alignment horizontal="left" vertical="center" wrapText="1"/>
    </xf>
    <xf numFmtId="166" fontId="40" fillId="0" borderId="83" xfId="44" applyNumberFormat="1" applyFont="1" applyFill="1" applyBorder="1" applyAlignment="1">
      <alignment horizontal="center" vertical="center" wrapText="1"/>
    </xf>
    <xf numFmtId="1" fontId="40" fillId="0" borderId="83" xfId="44" applyNumberFormat="1" applyFont="1" applyFill="1" applyBorder="1" applyAlignment="1">
      <alignment horizontal="center" vertical="center" wrapText="1"/>
    </xf>
    <xf numFmtId="0" fontId="34" fillId="0" borderId="83" xfId="44" applyFont="1" applyFill="1" applyBorder="1" applyAlignment="1">
      <alignment horizontal="center" vertical="center" wrapText="1"/>
    </xf>
    <xf numFmtId="0" fontId="34" fillId="0" borderId="83" xfId="44" applyFont="1" applyFill="1" applyBorder="1" applyAlignment="1">
      <alignment horizontal="left" vertical="center" wrapText="1"/>
    </xf>
    <xf numFmtId="166" fontId="41" fillId="0" borderId="83" xfId="44" applyNumberFormat="1" applyFont="1" applyFill="1" applyBorder="1" applyAlignment="1">
      <alignment horizontal="right" vertical="center" wrapText="1" shrinkToFit="1"/>
    </xf>
    <xf numFmtId="2" fontId="41" fillId="0" borderId="83" xfId="44" applyNumberFormat="1" applyFont="1" applyFill="1" applyBorder="1" applyAlignment="1">
      <alignment horizontal="right" vertical="center" wrapText="1" shrinkToFit="1"/>
    </xf>
    <xf numFmtId="4" fontId="41" fillId="0" borderId="83" xfId="44" applyNumberFormat="1" applyFont="1" applyFill="1" applyBorder="1" applyAlignment="1">
      <alignment horizontal="right" vertical="center" shrinkToFit="1"/>
    </xf>
    <xf numFmtId="165" fontId="34" fillId="0" borderId="0" xfId="51" applyFont="1" applyFill="1" applyAlignment="1">
      <alignment vertical="center"/>
    </xf>
    <xf numFmtId="0" fontId="40" fillId="44" borderId="80" xfId="44" applyFont="1" applyFill="1" applyBorder="1" applyAlignment="1">
      <alignment horizontal="left" vertical="center"/>
    </xf>
    <xf numFmtId="0" fontId="40" fillId="44" borderId="82" xfId="44" applyFont="1" applyFill="1" applyBorder="1" applyAlignment="1">
      <alignment horizontal="right" vertical="center" wrapText="1"/>
    </xf>
    <xf numFmtId="166" fontId="40" fillId="44" borderId="81" xfId="44" applyNumberFormat="1" applyFont="1" applyFill="1" applyBorder="1" applyAlignment="1">
      <alignment horizontal="center" vertical="center"/>
    </xf>
    <xf numFmtId="0" fontId="40" fillId="44" borderId="81" xfId="44" applyFont="1" applyFill="1" applyBorder="1" applyAlignment="1">
      <alignment horizontal="left" vertical="center"/>
    </xf>
    <xf numFmtId="4" fontId="42" fillId="44" borderId="81" xfId="44" applyNumberFormat="1" applyFont="1" applyFill="1" applyBorder="1" applyAlignment="1">
      <alignment horizontal="right" vertical="center" shrinkToFit="1"/>
    </xf>
    <xf numFmtId="0" fontId="40" fillId="44" borderId="82" xfId="44" applyFont="1" applyFill="1" applyBorder="1" applyAlignment="1">
      <alignment horizontal="right" vertical="center"/>
    </xf>
    <xf numFmtId="167" fontId="40" fillId="44" borderId="81" xfId="44" applyNumberFormat="1" applyFont="1" applyFill="1" applyBorder="1" applyAlignment="1">
      <alignment horizontal="left" vertical="center"/>
    </xf>
    <xf numFmtId="0" fontId="43" fillId="45" borderId="80" xfId="44" applyFont="1" applyFill="1" applyBorder="1" applyAlignment="1">
      <alignment horizontal="centerContinuous" vertical="center" wrapText="1"/>
    </xf>
    <xf numFmtId="0" fontId="43" fillId="45" borderId="82" xfId="44" applyFont="1" applyFill="1" applyBorder="1" applyAlignment="1">
      <alignment horizontal="centerContinuous" vertical="center" wrapText="1"/>
    </xf>
    <xf numFmtId="166" fontId="43" fillId="45" borderId="81" xfId="44" applyNumberFormat="1" applyFont="1" applyFill="1" applyBorder="1" applyAlignment="1">
      <alignment horizontal="centerContinuous" vertical="center"/>
    </xf>
    <xf numFmtId="0" fontId="43" fillId="45" borderId="82" xfId="44" applyFont="1" applyFill="1" applyBorder="1" applyAlignment="1">
      <alignment horizontal="centerContinuous" vertical="center"/>
    </xf>
    <xf numFmtId="4" fontId="36" fillId="45" borderId="81" xfId="44" applyNumberFormat="1" applyFont="1" applyFill="1" applyBorder="1" applyAlignment="1">
      <alignment horizontal="right" vertical="center" shrinkToFit="1"/>
    </xf>
    <xf numFmtId="0" fontId="44" fillId="0" borderId="0" xfId="44" applyFont="1" applyAlignment="1">
      <alignment vertical="center"/>
    </xf>
    <xf numFmtId="0" fontId="34" fillId="0" borderId="0" xfId="44" applyFont="1" applyAlignment="1">
      <alignment vertical="center" wrapText="1"/>
    </xf>
    <xf numFmtId="166" fontId="34" fillId="0" borderId="0" xfId="44" applyNumberFormat="1" applyFont="1" applyAlignment="1">
      <alignment vertical="center" wrapText="1"/>
    </xf>
    <xf numFmtId="0" fontId="45" fillId="0" borderId="0" xfId="52" applyFont="1" applyAlignment="1">
      <alignment wrapText="1"/>
    </xf>
    <xf numFmtId="0" fontId="45" fillId="0" borderId="0" xfId="52" applyFont="1"/>
    <xf numFmtId="166" fontId="41" fillId="0" borderId="83" xfId="44" applyNumberFormat="1" applyFont="1" applyFill="1" applyBorder="1" applyAlignment="1">
      <alignment horizontal="center" vertical="center" wrapText="1" shrinkToFit="1"/>
    </xf>
    <xf numFmtId="0" fontId="32" fillId="0" borderId="85" xfId="48" applyFont="1" applyBorder="1" applyAlignment="1" applyProtection="1">
      <alignment vertical="center"/>
      <protection locked="0"/>
    </xf>
    <xf numFmtId="0" fontId="29" fillId="45" borderId="80" xfId="44" applyFont="1" applyFill="1" applyBorder="1" applyAlignment="1">
      <alignment horizontal="centerContinuous" vertical="center" wrapText="1"/>
    </xf>
    <xf numFmtId="43" fontId="18" fillId="0" borderId="0" xfId="53" applyFont="1" applyAlignment="1">
      <alignment vertical="center"/>
    </xf>
    <xf numFmtId="0" fontId="22" fillId="34" borderId="40" xfId="0" applyFont="1" applyFill="1" applyBorder="1" applyAlignment="1">
      <alignment horizontal="left" vertical="center" wrapText="1"/>
    </xf>
    <xf numFmtId="0" fontId="22" fillId="34" borderId="75" xfId="0" applyFont="1" applyFill="1" applyBorder="1" applyAlignment="1">
      <alignment horizontal="right" vertical="center"/>
    </xf>
    <xf numFmtId="0" fontId="22" fillId="34" borderId="86" xfId="0" applyFont="1" applyFill="1" applyBorder="1" applyAlignment="1">
      <alignment horizontal="left" vertical="center" wrapText="1"/>
    </xf>
    <xf numFmtId="4" fontId="22" fillId="34" borderId="76" xfId="0" applyNumberFormat="1" applyFont="1" applyFill="1" applyBorder="1" applyAlignment="1">
      <alignment horizontal="right" vertical="center" wrapText="1"/>
    </xf>
    <xf numFmtId="0" fontId="22" fillId="34" borderId="43" xfId="0" applyFont="1" applyFill="1" applyBorder="1" applyAlignment="1">
      <alignment horizontal="left" vertical="center" wrapText="1"/>
    </xf>
    <xf numFmtId="0" fontId="23" fillId="0" borderId="11" xfId="0" applyFont="1" applyFill="1" applyBorder="1" applyAlignment="1">
      <alignment vertical="center" wrapText="1"/>
    </xf>
    <xf numFmtId="0" fontId="21" fillId="33" borderId="31" xfId="0" applyFont="1" applyFill="1" applyBorder="1" applyAlignment="1">
      <alignment horizontal="right" vertical="center"/>
    </xf>
    <xf numFmtId="0" fontId="21" fillId="33" borderId="32" xfId="0" applyFont="1" applyFill="1" applyBorder="1" applyAlignment="1">
      <alignment horizontal="right" vertical="center"/>
    </xf>
    <xf numFmtId="0" fontId="21" fillId="33" borderId="33" xfId="0" applyFont="1" applyFill="1" applyBorder="1" applyAlignment="1">
      <alignment horizontal="right" vertical="center"/>
    </xf>
    <xf numFmtId="0" fontId="18" fillId="0" borderId="87" xfId="0" applyFont="1" applyBorder="1" applyAlignment="1">
      <alignment horizontal="left" vertical="top" wrapText="1"/>
    </xf>
    <xf numFmtId="0" fontId="18" fillId="0" borderId="11" xfId="0" applyFont="1" applyBorder="1" applyAlignment="1">
      <alignment horizontal="distributed" vertical="top" wrapText="1"/>
    </xf>
    <xf numFmtId="0" fontId="18" fillId="0" borderId="11" xfId="0" applyFont="1" applyBorder="1" applyAlignment="1">
      <alignment horizontal="center" vertical="top" wrapText="1"/>
    </xf>
    <xf numFmtId="4" fontId="18" fillId="0" borderId="11" xfId="0" applyNumberFormat="1" applyFont="1" applyBorder="1" applyAlignment="1">
      <alignment horizontal="right" vertical="top" wrapText="1"/>
    </xf>
    <xf numFmtId="4" fontId="18" fillId="0" borderId="11" xfId="0" applyNumberFormat="1" applyFont="1" applyFill="1" applyBorder="1" applyAlignment="1">
      <alignment horizontal="right" vertical="top" wrapText="1"/>
    </xf>
    <xf numFmtId="4" fontId="19" fillId="0" borderId="12" xfId="0" applyNumberFormat="1" applyFont="1" applyBorder="1" applyAlignment="1">
      <alignment horizontal="right" vertical="center" wrapText="1"/>
    </xf>
    <xf numFmtId="4" fontId="19" fillId="0" borderId="13" xfId="0" applyNumberFormat="1" applyFont="1" applyBorder="1" applyAlignment="1">
      <alignment horizontal="right" vertical="center" wrapText="1"/>
    </xf>
    <xf numFmtId="4" fontId="19" fillId="0" borderId="14" xfId="0" applyNumberFormat="1" applyFont="1" applyBorder="1" applyAlignment="1">
      <alignment horizontal="right" vertical="center" wrapText="1"/>
    </xf>
    <xf numFmtId="0" fontId="20" fillId="0" borderId="15"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6" xfId="0" applyFont="1" applyBorder="1" applyAlignment="1">
      <alignment horizontal="center" vertical="center" wrapText="1"/>
    </xf>
    <xf numFmtId="0" fontId="21" fillId="34" borderId="39" xfId="0" applyFont="1" applyFill="1" applyBorder="1" applyAlignment="1">
      <alignment horizontal="right" vertical="center" wrapText="1"/>
    </xf>
    <xf numFmtId="0" fontId="21" fillId="34" borderId="77" xfId="0" applyFont="1" applyFill="1" applyBorder="1" applyAlignment="1">
      <alignment horizontal="right" vertical="center" wrapText="1"/>
    </xf>
    <xf numFmtId="0" fontId="18" fillId="0" borderId="0" xfId="0" applyFont="1" applyAlignment="1">
      <alignment horizontal="center" vertical="center" wrapText="1"/>
    </xf>
    <xf numFmtId="0" fontId="22" fillId="34" borderId="39" xfId="0" applyFont="1" applyFill="1" applyBorder="1" applyAlignment="1">
      <alignment horizontal="left" vertical="center" wrapText="1"/>
    </xf>
    <xf numFmtId="0" fontId="22" fillId="34" borderId="0" xfId="0" applyFont="1" applyFill="1" applyBorder="1" applyAlignment="1">
      <alignment horizontal="left" vertical="center" wrapText="1"/>
    </xf>
    <xf numFmtId="0" fontId="21" fillId="33" borderId="31" xfId="0" applyFont="1" applyFill="1" applyBorder="1" applyAlignment="1">
      <alignment horizontal="right" vertical="center"/>
    </xf>
    <xf numFmtId="0" fontId="21" fillId="33" borderId="32" xfId="0" applyFont="1" applyFill="1" applyBorder="1" applyAlignment="1">
      <alignment horizontal="right" vertical="center"/>
    </xf>
    <xf numFmtId="0" fontId="21" fillId="33" borderId="33" xfId="0" applyFont="1" applyFill="1" applyBorder="1" applyAlignment="1">
      <alignment horizontal="right"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2" fillId="34" borderId="41" xfId="0" applyFont="1" applyFill="1" applyBorder="1" applyAlignment="1">
      <alignment horizontal="left" vertical="center" wrapText="1"/>
    </xf>
    <xf numFmtId="0" fontId="21" fillId="0" borderId="37" xfId="0" applyFont="1" applyBorder="1" applyAlignment="1">
      <alignment horizontal="left" vertical="center" wrapText="1"/>
    </xf>
    <xf numFmtId="0" fontId="21" fillId="0" borderId="32" xfId="0" applyFont="1" applyBorder="1" applyAlignment="1">
      <alignment horizontal="left" vertical="center" wrapText="1"/>
    </xf>
    <xf numFmtId="0" fontId="21" fillId="0" borderId="38" xfId="0" applyFont="1" applyBorder="1" applyAlignment="1">
      <alignment horizontal="left" vertical="center" wrapText="1"/>
    </xf>
    <xf numFmtId="0" fontId="21" fillId="33" borderId="34" xfId="0" applyFont="1" applyFill="1" applyBorder="1" applyAlignment="1">
      <alignment horizontal="right" vertical="center"/>
    </xf>
    <xf numFmtId="0" fontId="21" fillId="33" borderId="35" xfId="0" applyFont="1" applyFill="1" applyBorder="1" applyAlignment="1">
      <alignment horizontal="right" vertical="center"/>
    </xf>
    <xf numFmtId="0" fontId="21" fillId="33" borderId="36" xfId="0" applyFont="1" applyFill="1" applyBorder="1" applyAlignment="1">
      <alignment horizontal="right" vertical="center"/>
    </xf>
    <xf numFmtId="0" fontId="36" fillId="0" borderId="15"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6" xfId="0" applyFont="1" applyBorder="1" applyAlignment="1">
      <alignment horizontal="center" vertical="center" wrapText="1"/>
    </xf>
    <xf numFmtId="0" fontId="16" fillId="36" borderId="40" xfId="49" applyFont="1" applyFill="1" applyBorder="1" applyAlignment="1">
      <alignment horizontal="center" vertical="center"/>
    </xf>
    <xf numFmtId="0" fontId="16" fillId="36" borderId="43" xfId="49" applyFont="1" applyFill="1" applyBorder="1" applyAlignment="1">
      <alignment horizontal="center" vertical="center"/>
    </xf>
    <xf numFmtId="0" fontId="16" fillId="36" borderId="41" xfId="49" applyFont="1" applyFill="1" applyBorder="1" applyAlignment="1">
      <alignment horizontal="center" vertical="center"/>
    </xf>
    <xf numFmtId="0" fontId="16" fillId="36" borderId="39" xfId="49" applyFont="1" applyFill="1" applyBorder="1" applyAlignment="1">
      <alignment horizontal="center" vertical="center"/>
    </xf>
    <xf numFmtId="0" fontId="32" fillId="41" borderId="63" xfId="48" applyFont="1" applyFill="1" applyBorder="1" applyAlignment="1" applyProtection="1">
      <alignment horizontal="center" vertical="center"/>
      <protection locked="0"/>
    </xf>
    <xf numFmtId="0" fontId="32" fillId="41" borderId="41" xfId="48" applyFont="1" applyFill="1" applyBorder="1" applyAlignment="1" applyProtection="1">
      <alignment horizontal="center" vertical="center"/>
      <protection locked="0"/>
    </xf>
    <xf numFmtId="0" fontId="32" fillId="41" borderId="75" xfId="48" applyFont="1" applyFill="1" applyBorder="1" applyAlignment="1" applyProtection="1">
      <alignment horizontal="center" vertical="center"/>
      <protection locked="0"/>
    </xf>
    <xf numFmtId="10" fontId="29" fillId="39" borderId="74" xfId="50" applyNumberFormat="1" applyFont="1" applyFill="1" applyBorder="1" applyAlignment="1" applyProtection="1">
      <alignment horizontal="center" vertical="center"/>
    </xf>
    <xf numFmtId="10" fontId="29" fillId="39" borderId="79" xfId="50" applyNumberFormat="1" applyFont="1" applyFill="1" applyBorder="1" applyAlignment="1" applyProtection="1">
      <alignment horizontal="center" vertical="center"/>
    </xf>
    <xf numFmtId="0" fontId="32" fillId="41" borderId="17" xfId="48" applyFont="1" applyFill="1" applyBorder="1" applyAlignment="1" applyProtection="1">
      <alignment horizontal="center" vertical="center"/>
      <protection locked="0"/>
    </xf>
    <xf numFmtId="0" fontId="32" fillId="41" borderId="18" xfId="48" applyFont="1" applyFill="1" applyBorder="1" applyAlignment="1" applyProtection="1">
      <alignment horizontal="center" vertical="center"/>
      <protection locked="0"/>
    </xf>
    <xf numFmtId="0" fontId="32" fillId="41" borderId="78" xfId="48" applyFont="1" applyFill="1" applyBorder="1" applyAlignment="1" applyProtection="1">
      <alignment horizontal="center" vertical="center"/>
      <protection locked="0"/>
    </xf>
    <xf numFmtId="0" fontId="31" fillId="39" borderId="12" xfId="48" applyFont="1" applyFill="1" applyBorder="1" applyAlignment="1" applyProtection="1">
      <alignment horizontal="center" vertical="center" wrapText="1"/>
      <protection locked="0"/>
    </xf>
    <xf numFmtId="0" fontId="31" fillId="39" borderId="13" xfId="48" applyFont="1" applyFill="1" applyBorder="1" applyAlignment="1" applyProtection="1">
      <alignment horizontal="center" vertical="center" wrapText="1"/>
      <protection locked="0"/>
    </xf>
    <xf numFmtId="0" fontId="31" fillId="39" borderId="14" xfId="48" applyFont="1" applyFill="1" applyBorder="1" applyAlignment="1" applyProtection="1">
      <alignment horizontal="center" vertical="center" wrapText="1"/>
      <protection locked="0"/>
    </xf>
    <xf numFmtId="0" fontId="31" fillId="39" borderId="15" xfId="48" applyFont="1" applyFill="1" applyBorder="1" applyAlignment="1" applyProtection="1">
      <alignment horizontal="center" vertical="center" wrapText="1"/>
      <protection locked="0"/>
    </xf>
    <xf numFmtId="0" fontId="31" fillId="39" borderId="0" xfId="48" applyFont="1" applyFill="1" applyBorder="1" applyAlignment="1" applyProtection="1">
      <alignment horizontal="center" vertical="center" wrapText="1"/>
      <protection locked="0"/>
    </xf>
    <xf numFmtId="0" fontId="31" fillId="39" borderId="16" xfId="48" applyFont="1" applyFill="1" applyBorder="1" applyAlignment="1" applyProtection="1">
      <alignment horizontal="center" vertical="center" wrapText="1"/>
      <protection locked="0"/>
    </xf>
    <xf numFmtId="0" fontId="31" fillId="39" borderId="17" xfId="48" applyFont="1" applyFill="1" applyBorder="1" applyAlignment="1" applyProtection="1">
      <alignment horizontal="center" vertical="center" wrapText="1"/>
      <protection locked="0"/>
    </xf>
    <xf numFmtId="0" fontId="31" fillId="39" borderId="18" xfId="48" applyFont="1" applyFill="1" applyBorder="1" applyAlignment="1" applyProtection="1">
      <alignment horizontal="center" vertical="center" wrapText="1"/>
      <protection locked="0"/>
    </xf>
    <xf numFmtId="0" fontId="31" fillId="39" borderId="19" xfId="48" applyFont="1" applyFill="1" applyBorder="1" applyAlignment="1" applyProtection="1">
      <alignment horizontal="center" vertical="center" wrapText="1"/>
      <protection locked="0"/>
    </xf>
  </cellXfs>
  <cellStyles count="54">
    <cellStyle name="0,0_x000d__x000a_NA_x000d__x000a_" xfId="42"/>
    <cellStyle name="0,0_x000d__x000a_NA_x000d__x000a_ 2" xfId="43"/>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Comma" xfId="47"/>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Incorreto" xfId="7" builtinId="27" customBuiltin="1"/>
    <cellStyle name="Neutra" xfId="8" builtinId="28" customBuiltin="1"/>
    <cellStyle name="Normal" xfId="0" builtinId="0"/>
    <cellStyle name="Normal 2" xfId="44"/>
    <cellStyle name="Normal 2 2 2" xfId="48"/>
    <cellStyle name="Normal 3 10 2 2" xfId="49"/>
    <cellStyle name="Normal 6" xfId="45"/>
    <cellStyle name="Normal 66" xfId="52"/>
    <cellStyle name="Nota" xfId="15" builtinId="10" customBuiltin="1"/>
    <cellStyle name="Porcentagem 2" xfId="46"/>
    <cellStyle name="Porcentagem 2 2" xfId="50"/>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 name="Vírgula" xfId="53" builtinId="3"/>
    <cellStyle name="Vírgula 2" xfI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83343</xdr:colOff>
      <xdr:row>1</xdr:row>
      <xdr:rowOff>104826</xdr:rowOff>
    </xdr:from>
    <xdr:to>
      <xdr:col>0</xdr:col>
      <xdr:colOff>800100</xdr:colOff>
      <xdr:row>5</xdr:row>
      <xdr:rowOff>28575</xdr:rowOff>
    </xdr:to>
    <xdr:pic>
      <xdr:nvPicPr>
        <xdr:cNvPr id="3" name="Picture 1">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257226"/>
          <a:ext cx="716757" cy="638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479425</xdr:colOff>
      <xdr:row>2</xdr:row>
      <xdr:rowOff>19050</xdr:rowOff>
    </xdr:from>
    <xdr:to>
      <xdr:col>6</xdr:col>
      <xdr:colOff>1301800</xdr:colOff>
      <xdr:row>4</xdr:row>
      <xdr:rowOff>162732</xdr:rowOff>
    </xdr:to>
    <xdr:pic>
      <xdr:nvPicPr>
        <xdr:cNvPr id="2" name="Imagem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13600" y="314325"/>
          <a:ext cx="822375" cy="5246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83343</xdr:colOff>
      <xdr:row>1</xdr:row>
      <xdr:rowOff>138113</xdr:rowOff>
    </xdr:from>
    <xdr:to>
      <xdr:col>1</xdr:col>
      <xdr:colOff>0</xdr:colOff>
      <xdr:row>5</xdr:row>
      <xdr:rowOff>29939</xdr:rowOff>
    </xdr:to>
    <xdr:pic>
      <xdr:nvPicPr>
        <xdr:cNvPr id="2" name="Picture 1">
          <a:extLst>
            <a:ext uri="{FF2B5EF4-FFF2-40B4-BE49-F238E27FC236}">
              <a16:creationId xmlns="" xmlns:a16="http://schemas.microsoft.com/office/drawing/2014/main" id="{6E56452C-2BF4-4B2E-8CE5-56664291160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309563"/>
          <a:ext cx="640557" cy="6252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193675</xdr:colOff>
      <xdr:row>2</xdr:row>
      <xdr:rowOff>30975</xdr:rowOff>
    </xdr:from>
    <xdr:to>
      <xdr:col>5</xdr:col>
      <xdr:colOff>914400</xdr:colOff>
      <xdr:row>5</xdr:row>
      <xdr:rowOff>807</xdr:rowOff>
    </xdr:to>
    <xdr:pic>
      <xdr:nvPicPr>
        <xdr:cNvPr id="3" name="Imagem 2">
          <a:extLst>
            <a:ext uri="{FF2B5EF4-FFF2-40B4-BE49-F238E27FC236}">
              <a16:creationId xmlns="" xmlns:a16="http://schemas.microsoft.com/office/drawing/2014/main" id="{A3D0EA9B-FD3A-4836-9964-14E10B1E3F1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0400" y="364350"/>
          <a:ext cx="720725" cy="54133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102393</xdr:colOff>
      <xdr:row>1</xdr:row>
      <xdr:rowOff>138113</xdr:rowOff>
    </xdr:from>
    <xdr:to>
      <xdr:col>1</xdr:col>
      <xdr:colOff>3058</xdr:colOff>
      <xdr:row>5</xdr:row>
      <xdr:rowOff>28575</xdr:rowOff>
    </xdr:to>
    <xdr:pic>
      <xdr:nvPicPr>
        <xdr:cNvPr id="2" name="Picture 1">
          <a:extLst>
            <a:ext uri="{FF2B5EF4-FFF2-40B4-BE49-F238E27FC236}">
              <a16:creationId xmlns="" xmlns:a16="http://schemas.microsoft.com/office/drawing/2014/main" id="{3D4F9BFE-C30A-4736-A160-012E99515B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393" y="309563"/>
          <a:ext cx="700765" cy="6238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22225</xdr:colOff>
      <xdr:row>1</xdr:row>
      <xdr:rowOff>161566</xdr:rowOff>
    </xdr:from>
    <xdr:to>
      <xdr:col>3</xdr:col>
      <xdr:colOff>704850</xdr:colOff>
      <xdr:row>5</xdr:row>
      <xdr:rowOff>10332</xdr:rowOff>
    </xdr:to>
    <xdr:pic>
      <xdr:nvPicPr>
        <xdr:cNvPr id="3" name="Imagem 2">
          <a:extLst>
            <a:ext uri="{FF2B5EF4-FFF2-40B4-BE49-F238E27FC236}">
              <a16:creationId xmlns="" xmlns:a16="http://schemas.microsoft.com/office/drawing/2014/main" id="{A1021F02-EC5D-4CFE-8E29-92FEF3B0A69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518275" y="333016"/>
          <a:ext cx="682625" cy="5821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337534</xdr:colOff>
      <xdr:row>35</xdr:row>
      <xdr:rowOff>39687</xdr:rowOff>
    </xdr:from>
    <xdr:ext cx="3701526" cy="376706"/>
    <mc:AlternateContent xmlns:mc="http://schemas.openxmlformats.org/markup-compatibility/2006" xmlns:a14="http://schemas.microsoft.com/office/drawing/2010/main">
      <mc:Choice Requires="a14">
        <xdr:sp macro="" textlink="">
          <xdr:nvSpPr>
            <xdr:cNvPr id="2" name="CaixaDeTexto 1">
              <a:extLst>
                <a:ext uri="{FF2B5EF4-FFF2-40B4-BE49-F238E27FC236}">
                  <a16:creationId xmlns="" xmlns:a16="http://schemas.microsoft.com/office/drawing/2014/main" id="{645B21EA-7837-4F72-96A8-41CCD311EAD5}"/>
                </a:ext>
              </a:extLst>
            </xdr:cNvPr>
            <xdr:cNvSpPr txBox="1"/>
          </xdr:nvSpPr>
          <xdr:spPr>
            <a:xfrm>
              <a:off x="337534" y="4459287"/>
              <a:ext cx="3701526" cy="376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pt-BR" sz="1100" b="0" i="1">
                        <a:latin typeface="Cambria Math" panose="02040503050406030204" pitchFamily="18" charset="0"/>
                      </a:rPr>
                      <m:t>𝐵𝐷𝐼</m:t>
                    </m:r>
                    <m:d>
                      <m:dPr>
                        <m:ctrlPr>
                          <a:rPr lang="pt-BR" sz="1100" b="0" i="1">
                            <a:latin typeface="Cambria Math"/>
                          </a:rPr>
                        </m:ctrlPr>
                      </m:dPr>
                      <m:e>
                        <m:r>
                          <a:rPr lang="pt-BR" sz="1100" b="0" i="1">
                            <a:latin typeface="Cambria Math" panose="02040503050406030204" pitchFamily="18" charset="0"/>
                          </a:rPr>
                          <m:t>%</m:t>
                        </m:r>
                      </m:e>
                    </m:d>
                    <m:r>
                      <a:rPr lang="pt-BR" sz="1100" i="1">
                        <a:latin typeface="Cambria Math" panose="02040503050406030204" pitchFamily="18" charset="0"/>
                      </a:rPr>
                      <m:t>=</m:t>
                    </m:r>
                    <m:d>
                      <m:dPr>
                        <m:begChr m:val="["/>
                        <m:endChr m:val="]"/>
                        <m:ctrlPr>
                          <a:rPr lang="pt-BR" sz="1100" i="1">
                            <a:latin typeface="Cambria Math"/>
                          </a:rPr>
                        </m:ctrlPr>
                      </m:dPr>
                      <m:e>
                        <m:f>
                          <m:fPr>
                            <m:ctrlPr>
                              <a:rPr lang="pt-BR" sz="1100" i="1">
                                <a:solidFill>
                                  <a:schemeClr val="tx1"/>
                                </a:solidFill>
                                <a:effectLst/>
                                <a:latin typeface="Cambria Math"/>
                                <a:ea typeface="+mn-ea"/>
                                <a:cs typeface="+mn-cs"/>
                              </a:rPr>
                            </m:ctrlPr>
                          </m:fPr>
                          <m:num>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𝐴𝐶</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𝑆</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𝑅</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𝐺</m:t>
                                </m:r>
                              </m:e>
                            </m:d>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𝐷𝐹</m:t>
                                </m:r>
                              </m:e>
                            </m:d>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𝐿</m:t>
                                </m:r>
                              </m:e>
                            </m:d>
                          </m:num>
                          <m:den>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𝐼</m:t>
                                </m:r>
                              </m:e>
                            </m:d>
                          </m:den>
                        </m:f>
                        <m:r>
                          <a:rPr lang="pt-BR" sz="1100" b="0" i="1">
                            <a:solidFill>
                              <a:schemeClr val="tx1"/>
                            </a:solidFill>
                            <a:effectLst/>
                            <a:latin typeface="Cambria Math" panose="02040503050406030204" pitchFamily="18" charset="0"/>
                            <a:ea typeface="+mn-ea"/>
                            <a:cs typeface="+mn-cs"/>
                          </a:rPr>
                          <m:t>−1</m:t>
                        </m:r>
                      </m:e>
                    </m:d>
                    <m:r>
                      <a:rPr lang="pt-BR" sz="1100" b="0" i="1">
                        <a:latin typeface="Cambria Math" panose="02040503050406030204" pitchFamily="18" charset="0"/>
                      </a:rPr>
                      <m:t>𝑥</m:t>
                    </m:r>
                    <m:r>
                      <a:rPr lang="pt-BR" sz="1100" b="0" i="1">
                        <a:latin typeface="Cambria Math" panose="02040503050406030204" pitchFamily="18" charset="0"/>
                      </a:rPr>
                      <m:t>100</m:t>
                    </m:r>
                  </m:oMath>
                </m:oMathPara>
              </a14:m>
              <a:endParaRPr lang="pt-BR" sz="1100"/>
            </a:p>
          </xdr:txBody>
        </xdr:sp>
      </mc:Choice>
      <mc:Fallback xmlns="">
        <xdr:sp macro="" textlink="">
          <xdr:nvSpPr>
            <xdr:cNvPr id="2" name="CaixaDeTexto 1">
              <a:extLst>
                <a:ext uri="{FF2B5EF4-FFF2-40B4-BE49-F238E27FC236}">
                  <a16:creationId xmlns:a16="http://schemas.microsoft.com/office/drawing/2014/main" id="{645B21EA-7837-4F72-96A8-41CCD311EAD5}"/>
                </a:ext>
              </a:extLst>
            </xdr:cNvPr>
            <xdr:cNvSpPr txBox="1"/>
          </xdr:nvSpPr>
          <xdr:spPr>
            <a:xfrm>
              <a:off x="337534" y="4459287"/>
              <a:ext cx="3701526" cy="376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100" b="0" i="0">
                  <a:latin typeface="Cambria Math" panose="02040503050406030204" pitchFamily="18" charset="0"/>
                </a:rPr>
                <a:t>𝐵𝐷𝐼(%)</a:t>
              </a:r>
              <a:r>
                <a:rPr lang="pt-BR" sz="1100" i="0">
                  <a:latin typeface="Cambria Math" panose="02040503050406030204" pitchFamily="18" charset="0"/>
                </a:rPr>
                <a:t>=[</a:t>
              </a:r>
              <a:r>
                <a:rPr lang="pt-BR" sz="1100" b="0" i="0">
                  <a:solidFill>
                    <a:schemeClr val="tx1"/>
                  </a:solidFill>
                  <a:effectLst/>
                  <a:latin typeface="Cambria Math" panose="02040503050406030204" pitchFamily="18" charset="0"/>
                  <a:ea typeface="+mn-ea"/>
                  <a:cs typeface="+mn-cs"/>
                </a:rPr>
                <a:t>(1+𝐴𝐶+𝑆+𝑅+𝐺)(1+𝐷𝐹)(1+𝐿)/((1−𝐼) )−1]</a:t>
              </a:r>
              <a:r>
                <a:rPr lang="pt-BR" sz="1100" b="0" i="0">
                  <a:latin typeface="Cambria Math" panose="02040503050406030204" pitchFamily="18" charset="0"/>
                </a:rPr>
                <a:t>𝑥100</a:t>
              </a:r>
              <a:endParaRPr lang="pt-BR" sz="1100"/>
            </a:p>
          </xdr:txBody>
        </xdr:sp>
      </mc:Fallback>
    </mc:AlternateContent>
    <xdr:clientData/>
  </xdr:oneCellAnchor>
  <xdr:oneCellAnchor>
    <xdr:from>
      <xdr:col>0</xdr:col>
      <xdr:colOff>337534</xdr:colOff>
      <xdr:row>63</xdr:row>
      <xdr:rowOff>39687</xdr:rowOff>
    </xdr:from>
    <xdr:ext cx="3701526" cy="376706"/>
    <mc:AlternateContent xmlns:mc="http://schemas.openxmlformats.org/markup-compatibility/2006" xmlns:a14="http://schemas.microsoft.com/office/drawing/2010/main">
      <mc:Choice Requires="a14">
        <xdr:sp macro="" textlink="">
          <xdr:nvSpPr>
            <xdr:cNvPr id="3" name="CaixaDeTexto 2">
              <a:extLst>
                <a:ext uri="{FF2B5EF4-FFF2-40B4-BE49-F238E27FC236}">
                  <a16:creationId xmlns="" xmlns:a16="http://schemas.microsoft.com/office/drawing/2014/main" id="{09C6E706-AB45-4D0A-953C-414DD9ACA78D}"/>
                </a:ext>
              </a:extLst>
            </xdr:cNvPr>
            <xdr:cNvSpPr txBox="1"/>
          </xdr:nvSpPr>
          <xdr:spPr>
            <a:xfrm>
              <a:off x="337534" y="9659937"/>
              <a:ext cx="3701526" cy="376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pt-BR" sz="1100" b="0" i="1">
                        <a:latin typeface="Cambria Math" panose="02040503050406030204" pitchFamily="18" charset="0"/>
                      </a:rPr>
                      <m:t>𝐵𝐷𝐼</m:t>
                    </m:r>
                    <m:d>
                      <m:dPr>
                        <m:ctrlPr>
                          <a:rPr lang="pt-BR" sz="1100" b="0" i="1">
                            <a:latin typeface="Cambria Math"/>
                          </a:rPr>
                        </m:ctrlPr>
                      </m:dPr>
                      <m:e>
                        <m:r>
                          <a:rPr lang="pt-BR" sz="1100" b="0" i="1">
                            <a:latin typeface="Cambria Math" panose="02040503050406030204" pitchFamily="18" charset="0"/>
                          </a:rPr>
                          <m:t>%</m:t>
                        </m:r>
                      </m:e>
                    </m:d>
                    <m:r>
                      <a:rPr lang="pt-BR" sz="1100" i="1">
                        <a:latin typeface="Cambria Math" panose="02040503050406030204" pitchFamily="18" charset="0"/>
                      </a:rPr>
                      <m:t>=</m:t>
                    </m:r>
                    <m:d>
                      <m:dPr>
                        <m:begChr m:val="["/>
                        <m:endChr m:val="]"/>
                        <m:ctrlPr>
                          <a:rPr lang="pt-BR" sz="1100" i="1">
                            <a:latin typeface="Cambria Math"/>
                          </a:rPr>
                        </m:ctrlPr>
                      </m:dPr>
                      <m:e>
                        <m:f>
                          <m:fPr>
                            <m:ctrlPr>
                              <a:rPr lang="pt-BR" sz="1100" i="1">
                                <a:solidFill>
                                  <a:schemeClr val="tx1"/>
                                </a:solidFill>
                                <a:effectLst/>
                                <a:latin typeface="Cambria Math"/>
                                <a:ea typeface="+mn-ea"/>
                                <a:cs typeface="+mn-cs"/>
                              </a:rPr>
                            </m:ctrlPr>
                          </m:fPr>
                          <m:num>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𝐴𝐶</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𝑆</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𝑅</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𝐺</m:t>
                                </m:r>
                              </m:e>
                            </m:d>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𝐷𝐹</m:t>
                                </m:r>
                              </m:e>
                            </m:d>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𝐿</m:t>
                                </m:r>
                              </m:e>
                            </m:d>
                          </m:num>
                          <m:den>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𝐼</m:t>
                                </m:r>
                              </m:e>
                            </m:d>
                          </m:den>
                        </m:f>
                        <m:r>
                          <a:rPr lang="pt-BR" sz="1100" b="0" i="1">
                            <a:solidFill>
                              <a:schemeClr val="tx1"/>
                            </a:solidFill>
                            <a:effectLst/>
                            <a:latin typeface="Cambria Math" panose="02040503050406030204" pitchFamily="18" charset="0"/>
                            <a:ea typeface="+mn-ea"/>
                            <a:cs typeface="+mn-cs"/>
                          </a:rPr>
                          <m:t>−1</m:t>
                        </m:r>
                      </m:e>
                    </m:d>
                    <m:r>
                      <a:rPr lang="pt-BR" sz="1100" b="0" i="1">
                        <a:latin typeface="Cambria Math" panose="02040503050406030204" pitchFamily="18" charset="0"/>
                      </a:rPr>
                      <m:t>𝑥</m:t>
                    </m:r>
                    <m:r>
                      <a:rPr lang="pt-BR" sz="1100" b="0" i="1">
                        <a:latin typeface="Cambria Math" panose="02040503050406030204" pitchFamily="18" charset="0"/>
                      </a:rPr>
                      <m:t>100</m:t>
                    </m:r>
                  </m:oMath>
                </m:oMathPara>
              </a14:m>
              <a:endParaRPr lang="pt-BR" sz="1100"/>
            </a:p>
          </xdr:txBody>
        </xdr:sp>
      </mc:Choice>
      <mc:Fallback xmlns="">
        <xdr:sp macro="" textlink="">
          <xdr:nvSpPr>
            <xdr:cNvPr id="3" name="CaixaDeTexto 2">
              <a:extLst>
                <a:ext uri="{FF2B5EF4-FFF2-40B4-BE49-F238E27FC236}">
                  <a16:creationId xmlns:a16="http://schemas.microsoft.com/office/drawing/2014/main" id="{09C6E706-AB45-4D0A-953C-414DD9ACA78D}"/>
                </a:ext>
              </a:extLst>
            </xdr:cNvPr>
            <xdr:cNvSpPr txBox="1"/>
          </xdr:nvSpPr>
          <xdr:spPr>
            <a:xfrm>
              <a:off x="337534" y="9659937"/>
              <a:ext cx="3701526" cy="376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100" b="0" i="0">
                  <a:latin typeface="Cambria Math" panose="02040503050406030204" pitchFamily="18" charset="0"/>
                </a:rPr>
                <a:t>𝐵𝐷𝐼(%)</a:t>
              </a:r>
              <a:r>
                <a:rPr lang="pt-BR" sz="1100" i="0">
                  <a:latin typeface="Cambria Math" panose="02040503050406030204" pitchFamily="18" charset="0"/>
                </a:rPr>
                <a:t>=[</a:t>
              </a:r>
              <a:r>
                <a:rPr lang="pt-BR" sz="1100" b="0" i="0">
                  <a:solidFill>
                    <a:schemeClr val="tx1"/>
                  </a:solidFill>
                  <a:effectLst/>
                  <a:latin typeface="Cambria Math" panose="02040503050406030204" pitchFamily="18" charset="0"/>
                  <a:ea typeface="+mn-ea"/>
                  <a:cs typeface="+mn-cs"/>
                </a:rPr>
                <a:t>(1+𝐴𝐶+𝑆+𝑅+𝐺)(1+𝐷𝐹)(1+𝐿)/((1−𝐼) )−1]</a:t>
              </a:r>
              <a:r>
                <a:rPr lang="pt-BR" sz="1100" b="0" i="0">
                  <a:latin typeface="Cambria Math" panose="02040503050406030204" pitchFamily="18" charset="0"/>
                </a:rPr>
                <a:t>𝑥100</a:t>
              </a:r>
              <a:endParaRPr lang="pt-BR" sz="1100"/>
            </a:p>
          </xdr:txBody>
        </xdr:sp>
      </mc:Fallback>
    </mc:AlternateContent>
    <xdr:clientData/>
  </xdr:oneCellAnchor>
  <xdr:oneCellAnchor>
    <xdr:from>
      <xdr:col>0</xdr:col>
      <xdr:colOff>337534</xdr:colOff>
      <xdr:row>63</xdr:row>
      <xdr:rowOff>39687</xdr:rowOff>
    </xdr:from>
    <xdr:ext cx="3701526" cy="376706"/>
    <mc:AlternateContent xmlns:mc="http://schemas.openxmlformats.org/markup-compatibility/2006" xmlns:a14="http://schemas.microsoft.com/office/drawing/2010/main">
      <mc:Choice Requires="a14">
        <xdr:sp macro="" textlink="">
          <xdr:nvSpPr>
            <xdr:cNvPr id="4" name="CaixaDeTexto 3">
              <a:extLst>
                <a:ext uri="{FF2B5EF4-FFF2-40B4-BE49-F238E27FC236}">
                  <a16:creationId xmlns="" xmlns:a16="http://schemas.microsoft.com/office/drawing/2014/main" id="{AF8FD928-775E-400A-ACE9-1165F5994CF3}"/>
                </a:ext>
              </a:extLst>
            </xdr:cNvPr>
            <xdr:cNvSpPr txBox="1"/>
          </xdr:nvSpPr>
          <xdr:spPr>
            <a:xfrm>
              <a:off x="337534" y="9659937"/>
              <a:ext cx="3701526" cy="376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pt-BR" sz="1100" b="0" i="1">
                        <a:latin typeface="Cambria Math" panose="02040503050406030204" pitchFamily="18" charset="0"/>
                      </a:rPr>
                      <m:t>𝐵𝐷𝐼</m:t>
                    </m:r>
                    <m:d>
                      <m:dPr>
                        <m:ctrlPr>
                          <a:rPr lang="pt-BR" sz="1100" b="0" i="1">
                            <a:latin typeface="Cambria Math"/>
                          </a:rPr>
                        </m:ctrlPr>
                      </m:dPr>
                      <m:e>
                        <m:r>
                          <a:rPr lang="pt-BR" sz="1100" b="0" i="1">
                            <a:latin typeface="Cambria Math" panose="02040503050406030204" pitchFamily="18" charset="0"/>
                          </a:rPr>
                          <m:t>%</m:t>
                        </m:r>
                      </m:e>
                    </m:d>
                    <m:r>
                      <a:rPr lang="pt-BR" sz="1100" i="1">
                        <a:latin typeface="Cambria Math" panose="02040503050406030204" pitchFamily="18" charset="0"/>
                      </a:rPr>
                      <m:t>=</m:t>
                    </m:r>
                    <m:d>
                      <m:dPr>
                        <m:begChr m:val="["/>
                        <m:endChr m:val="]"/>
                        <m:ctrlPr>
                          <a:rPr lang="pt-BR" sz="1100" i="1">
                            <a:latin typeface="Cambria Math"/>
                          </a:rPr>
                        </m:ctrlPr>
                      </m:dPr>
                      <m:e>
                        <m:f>
                          <m:fPr>
                            <m:ctrlPr>
                              <a:rPr lang="pt-BR" sz="1100" i="1">
                                <a:solidFill>
                                  <a:schemeClr val="tx1"/>
                                </a:solidFill>
                                <a:effectLst/>
                                <a:latin typeface="Cambria Math"/>
                                <a:ea typeface="+mn-ea"/>
                                <a:cs typeface="+mn-cs"/>
                              </a:rPr>
                            </m:ctrlPr>
                          </m:fPr>
                          <m:num>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𝐴𝐶</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𝑆</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𝑅</m:t>
                                </m:r>
                                <m:r>
                                  <a:rPr lang="pt-BR" sz="1100" b="0" i="1">
                                    <a:solidFill>
                                      <a:schemeClr val="tx1"/>
                                    </a:solidFill>
                                    <a:effectLst/>
                                    <a:latin typeface="Cambria Math" panose="02040503050406030204" pitchFamily="18" charset="0"/>
                                    <a:ea typeface="+mn-ea"/>
                                    <a:cs typeface="+mn-cs"/>
                                  </a:rPr>
                                  <m:t>+</m:t>
                                </m:r>
                                <m:r>
                                  <a:rPr lang="pt-BR" sz="1100" b="0" i="1">
                                    <a:solidFill>
                                      <a:schemeClr val="tx1"/>
                                    </a:solidFill>
                                    <a:effectLst/>
                                    <a:latin typeface="Cambria Math" panose="02040503050406030204" pitchFamily="18" charset="0"/>
                                    <a:ea typeface="+mn-ea"/>
                                    <a:cs typeface="+mn-cs"/>
                                  </a:rPr>
                                  <m:t>𝐺</m:t>
                                </m:r>
                              </m:e>
                            </m:d>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𝐷𝐹</m:t>
                                </m:r>
                              </m:e>
                            </m:d>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𝐿</m:t>
                                </m:r>
                              </m:e>
                            </m:d>
                          </m:num>
                          <m:den>
                            <m:d>
                              <m:dPr>
                                <m:ctrlPr>
                                  <a:rPr lang="pt-BR" sz="1100" b="0" i="1">
                                    <a:solidFill>
                                      <a:schemeClr val="tx1"/>
                                    </a:solidFill>
                                    <a:effectLst/>
                                    <a:latin typeface="Cambria Math"/>
                                    <a:ea typeface="+mn-ea"/>
                                    <a:cs typeface="+mn-cs"/>
                                  </a:rPr>
                                </m:ctrlPr>
                              </m:dPr>
                              <m:e>
                                <m:r>
                                  <a:rPr lang="pt-BR" sz="1100" b="0" i="1">
                                    <a:solidFill>
                                      <a:schemeClr val="tx1"/>
                                    </a:solidFill>
                                    <a:effectLst/>
                                    <a:latin typeface="Cambria Math" panose="02040503050406030204" pitchFamily="18" charset="0"/>
                                    <a:ea typeface="+mn-ea"/>
                                    <a:cs typeface="+mn-cs"/>
                                  </a:rPr>
                                  <m:t>1−</m:t>
                                </m:r>
                                <m:r>
                                  <a:rPr lang="pt-BR" sz="1100" b="0" i="1">
                                    <a:solidFill>
                                      <a:schemeClr val="tx1"/>
                                    </a:solidFill>
                                    <a:effectLst/>
                                    <a:latin typeface="Cambria Math" panose="02040503050406030204" pitchFamily="18" charset="0"/>
                                    <a:ea typeface="+mn-ea"/>
                                    <a:cs typeface="+mn-cs"/>
                                  </a:rPr>
                                  <m:t>𝐼</m:t>
                                </m:r>
                              </m:e>
                            </m:d>
                          </m:den>
                        </m:f>
                        <m:r>
                          <a:rPr lang="pt-BR" sz="1100" b="0" i="1">
                            <a:solidFill>
                              <a:schemeClr val="tx1"/>
                            </a:solidFill>
                            <a:effectLst/>
                            <a:latin typeface="Cambria Math" panose="02040503050406030204" pitchFamily="18" charset="0"/>
                            <a:ea typeface="+mn-ea"/>
                            <a:cs typeface="+mn-cs"/>
                          </a:rPr>
                          <m:t>−1</m:t>
                        </m:r>
                      </m:e>
                    </m:d>
                    <m:r>
                      <a:rPr lang="pt-BR" sz="1100" b="0" i="1">
                        <a:latin typeface="Cambria Math" panose="02040503050406030204" pitchFamily="18" charset="0"/>
                      </a:rPr>
                      <m:t>𝑥</m:t>
                    </m:r>
                    <m:r>
                      <a:rPr lang="pt-BR" sz="1100" b="0" i="1">
                        <a:latin typeface="Cambria Math" panose="02040503050406030204" pitchFamily="18" charset="0"/>
                      </a:rPr>
                      <m:t>100</m:t>
                    </m:r>
                  </m:oMath>
                </m:oMathPara>
              </a14:m>
              <a:endParaRPr lang="pt-BR" sz="1100"/>
            </a:p>
          </xdr:txBody>
        </xdr:sp>
      </mc:Choice>
      <mc:Fallback xmlns="">
        <xdr:sp macro="" textlink="">
          <xdr:nvSpPr>
            <xdr:cNvPr id="4" name="CaixaDeTexto 3">
              <a:extLst>
                <a:ext uri="{FF2B5EF4-FFF2-40B4-BE49-F238E27FC236}">
                  <a16:creationId xmlns:a16="http://schemas.microsoft.com/office/drawing/2014/main" id="{AF8FD928-775E-400A-ACE9-1165F5994CF3}"/>
                </a:ext>
              </a:extLst>
            </xdr:cNvPr>
            <xdr:cNvSpPr txBox="1"/>
          </xdr:nvSpPr>
          <xdr:spPr>
            <a:xfrm>
              <a:off x="337534" y="9659937"/>
              <a:ext cx="3701526" cy="3767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100" b="0" i="0">
                  <a:latin typeface="Cambria Math" panose="02040503050406030204" pitchFamily="18" charset="0"/>
                </a:rPr>
                <a:t>𝐵𝐷𝐼(%)</a:t>
              </a:r>
              <a:r>
                <a:rPr lang="pt-BR" sz="1100" i="0">
                  <a:latin typeface="Cambria Math" panose="02040503050406030204" pitchFamily="18" charset="0"/>
                </a:rPr>
                <a:t>=[</a:t>
              </a:r>
              <a:r>
                <a:rPr lang="pt-BR" sz="1100" b="0" i="0">
                  <a:solidFill>
                    <a:schemeClr val="tx1"/>
                  </a:solidFill>
                  <a:effectLst/>
                  <a:latin typeface="Cambria Math" panose="02040503050406030204" pitchFamily="18" charset="0"/>
                  <a:ea typeface="+mn-ea"/>
                  <a:cs typeface="+mn-cs"/>
                </a:rPr>
                <a:t>(1+𝐴𝐶+𝑆+𝑅+𝐺)(1+𝐷𝐹)(1+𝐿)/((1−𝐼) )−1]</a:t>
              </a:r>
              <a:r>
                <a:rPr lang="pt-BR" sz="1100" b="0" i="0">
                  <a:latin typeface="Cambria Math" panose="02040503050406030204" pitchFamily="18" charset="0"/>
                </a:rPr>
                <a:t>𝑥100</a:t>
              </a:r>
              <a:endParaRPr lang="pt-BR" sz="1100"/>
            </a:p>
          </xdr:txBody>
        </xdr:sp>
      </mc:Fallback>
    </mc:AlternateContent>
    <xdr:clientData/>
  </xdr:oneCellAnchor>
  <xdr:twoCellAnchor>
    <xdr:from>
      <xdr:col>0</xdr:col>
      <xdr:colOff>57150</xdr:colOff>
      <xdr:row>1</xdr:row>
      <xdr:rowOff>120018</xdr:rowOff>
    </xdr:from>
    <xdr:to>
      <xdr:col>0</xdr:col>
      <xdr:colOff>781049</xdr:colOff>
      <xdr:row>5</xdr:row>
      <xdr:rowOff>31076</xdr:rowOff>
    </xdr:to>
    <xdr:pic>
      <xdr:nvPicPr>
        <xdr:cNvPr id="5" name="Picture 1">
          <a:extLst>
            <a:ext uri="{FF2B5EF4-FFF2-40B4-BE49-F238E27FC236}">
              <a16:creationId xmlns="" xmlns:a16="http://schemas.microsoft.com/office/drawing/2014/main" id="{AA73C617-72CC-474F-AE09-71F284B734B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91468"/>
          <a:ext cx="723899" cy="6444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546100</xdr:colOff>
      <xdr:row>1</xdr:row>
      <xdr:rowOff>149100</xdr:rowOff>
    </xdr:from>
    <xdr:to>
      <xdr:col>3</xdr:col>
      <xdr:colOff>1171575</xdr:colOff>
      <xdr:row>5</xdr:row>
      <xdr:rowOff>19857</xdr:rowOff>
    </xdr:to>
    <xdr:pic>
      <xdr:nvPicPr>
        <xdr:cNvPr id="6" name="Imagem 5">
          <a:extLst>
            <a:ext uri="{FF2B5EF4-FFF2-40B4-BE49-F238E27FC236}">
              <a16:creationId xmlns="" xmlns:a16="http://schemas.microsoft.com/office/drawing/2014/main" id="{C75E1571-30DD-46AA-9E45-D8EA3EB8103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65700" y="320550"/>
          <a:ext cx="625475" cy="60418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29%20-%20ESCOPO%20ADICIONAL%20AO%20CONTRATO\01%20-%20OR&#199;AMENTO\12%20-%20DFP%20GERAL\Dique%20RAT%20GLP%20170913\Tom&#233;%20Engenharia\Modelos\Plano%20a&#231;&#227;o%20073_Modelo.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ATERIALE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bras%20em%20andamento\Marcegaglia\PASTA%20008-99-1\Pasta%20inicial\PROPOSTAS\sanhidrel\Planilha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cida%20e%20siva\AppData\Roaming\Microsoft\Excel\Sabalo%20Gas%20Plant\Informes\Semanal\RS%2019%20OB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U"/>
      <sheetName val="Plan x Exec"/>
      <sheetName val="Planejamento"/>
      <sheetName val="Contr Pagam"/>
      <sheetName val="Orçamento"/>
      <sheetName val="MATERIAI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étrica"/>
      <sheetName val="Hidráulica"/>
    </sheetNames>
    <sheetDataSet>
      <sheetData sheetId="0"/>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átula."/>
      <sheetName val="indice"/>
      <sheetName val="1,"/>
      <sheetName val="1, (2)"/>
      <sheetName val="curvas A V"/>
      <sheetName val="A V"/>
      <sheetName val="curvas H H"/>
      <sheetName val="H H"/>
      <sheetName val="3"/>
      <sheetName val="3.1"/>
      <sheetName val="4"/>
      <sheetName val="5"/>
      <sheetName val="6"/>
      <sheetName val="7"/>
      <sheetName val="Acel-Direct"/>
      <sheetName val="Acel-Indirect"/>
      <sheetName val="31 Nov"/>
      <sheetName val="03 Nov"/>
      <sheetName val="15 Nov"/>
      <sheetName val="22 Nov"/>
      <sheetName val="ACT - HH"/>
      <sheetName val="EAP (3)"/>
      <sheetName val="EAP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
    <pageSetUpPr fitToPage="1"/>
  </sheetPr>
  <dimension ref="A1:L1310"/>
  <sheetViews>
    <sheetView showGridLines="0" showZeros="0" tabSelected="1" zoomScaleNormal="100" zoomScaleSheetLayoutView="100" workbookViewId="0">
      <selection activeCell="L1309" sqref="L1309"/>
    </sheetView>
  </sheetViews>
  <sheetFormatPr defaultColWidth="9.140625" defaultRowHeight="11.25" x14ac:dyDescent="0.25"/>
  <cols>
    <col min="1" max="1" width="12.85546875" style="3" customWidth="1"/>
    <col min="2" max="2" width="22.42578125" style="3" customWidth="1"/>
    <col min="3" max="3" width="36.5703125" style="3" bestFit="1" customWidth="1"/>
    <col min="4" max="4" width="9.140625" style="3" bestFit="1" customWidth="1"/>
    <col min="5" max="5" width="9.140625" style="55" bestFit="1" customWidth="1"/>
    <col min="6" max="6" width="10.85546875" style="55" bestFit="1" customWidth="1"/>
    <col min="7" max="7" width="21.28515625" style="55" customWidth="1"/>
    <col min="8" max="8" width="10.140625" style="3" bestFit="1" customWidth="1"/>
    <col min="9" max="9" width="9.140625" style="3"/>
    <col min="10" max="10" width="17.7109375" style="3" customWidth="1"/>
    <col min="11" max="16384" width="9.140625" style="3"/>
  </cols>
  <sheetData>
    <row r="1" spans="1:7" ht="12" thickBot="1" x14ac:dyDescent="0.3">
      <c r="A1" s="1"/>
      <c r="B1" s="1"/>
      <c r="C1" s="1"/>
      <c r="D1" s="1"/>
      <c r="E1" s="2"/>
      <c r="F1" s="2"/>
      <c r="G1" s="2"/>
    </row>
    <row r="2" spans="1:7" x14ac:dyDescent="0.25">
      <c r="A2" s="245"/>
      <c r="B2" s="246"/>
      <c r="C2" s="246"/>
      <c r="D2" s="246"/>
      <c r="E2" s="246"/>
      <c r="F2" s="246"/>
      <c r="G2" s="247"/>
    </row>
    <row r="3" spans="1:7" ht="15" x14ac:dyDescent="0.25">
      <c r="A3" s="248" t="s">
        <v>26</v>
      </c>
      <c r="B3" s="249"/>
      <c r="C3" s="249"/>
      <c r="D3" s="249"/>
      <c r="E3" s="249"/>
      <c r="F3" s="249"/>
      <c r="G3" s="250"/>
    </row>
    <row r="4" spans="1:7" ht="15" x14ac:dyDescent="0.25">
      <c r="A4" s="248" t="s">
        <v>27</v>
      </c>
      <c r="B4" s="249"/>
      <c r="C4" s="249"/>
      <c r="D4" s="249"/>
      <c r="E4" s="249"/>
      <c r="F4" s="249"/>
      <c r="G4" s="250"/>
    </row>
    <row r="5" spans="1:7" ht="15" x14ac:dyDescent="0.25">
      <c r="A5" s="248" t="s">
        <v>28</v>
      </c>
      <c r="B5" s="249"/>
      <c r="C5" s="249"/>
      <c r="D5" s="249"/>
      <c r="E5" s="249"/>
      <c r="F5" s="249"/>
      <c r="G5" s="250"/>
    </row>
    <row r="6" spans="1:7" ht="12" thickBot="1" x14ac:dyDescent="0.3">
      <c r="A6" s="259"/>
      <c r="B6" s="260"/>
      <c r="C6" s="260"/>
      <c r="D6" s="260"/>
      <c r="E6" s="260"/>
      <c r="F6" s="260"/>
      <c r="G6" s="261"/>
    </row>
    <row r="7" spans="1:7" x14ac:dyDescent="0.25">
      <c r="A7" s="4"/>
      <c r="B7" s="4"/>
      <c r="C7" s="4"/>
      <c r="D7" s="4"/>
      <c r="E7" s="5"/>
      <c r="F7" s="5"/>
      <c r="G7" s="5"/>
    </row>
    <row r="8" spans="1:7" ht="12" x14ac:dyDescent="0.25">
      <c r="A8" s="231" t="s">
        <v>0</v>
      </c>
      <c r="B8" s="262" t="s">
        <v>53</v>
      </c>
      <c r="C8" s="262"/>
      <c r="D8" s="262"/>
      <c r="E8" s="262"/>
      <c r="F8" s="262"/>
      <c r="G8" s="232" t="s">
        <v>2283</v>
      </c>
    </row>
    <row r="9" spans="1:7" ht="12" x14ac:dyDescent="0.25">
      <c r="A9" s="233"/>
      <c r="B9" s="255" t="s">
        <v>179</v>
      </c>
      <c r="C9" s="255"/>
      <c r="D9" s="255"/>
      <c r="E9" s="255"/>
      <c r="F9" s="255"/>
      <c r="G9" s="234" t="s">
        <v>23</v>
      </c>
    </row>
    <row r="10" spans="1:7" ht="12" x14ac:dyDescent="0.25">
      <c r="A10" s="235" t="s">
        <v>1</v>
      </c>
      <c r="B10" s="254" t="s">
        <v>24</v>
      </c>
      <c r="C10" s="254"/>
      <c r="D10" s="254"/>
      <c r="E10" s="254"/>
      <c r="F10" s="251" t="s">
        <v>22</v>
      </c>
      <c r="G10" s="252"/>
    </row>
    <row r="11" spans="1:7" x14ac:dyDescent="0.25">
      <c r="A11" s="253"/>
      <c r="B11" s="253"/>
      <c r="C11" s="253"/>
      <c r="D11" s="253"/>
      <c r="E11" s="253"/>
      <c r="F11" s="253"/>
      <c r="G11" s="253"/>
    </row>
    <row r="12" spans="1:7" ht="22.5" x14ac:dyDescent="0.25">
      <c r="A12" s="74" t="s">
        <v>25</v>
      </c>
      <c r="B12" s="6" t="s">
        <v>54</v>
      </c>
      <c r="C12" s="6" t="s">
        <v>2</v>
      </c>
      <c r="D12" s="6" t="s">
        <v>3</v>
      </c>
      <c r="E12" s="7" t="s">
        <v>4</v>
      </c>
      <c r="F12" s="7" t="s">
        <v>5</v>
      </c>
      <c r="G12" s="8" t="s">
        <v>6</v>
      </c>
    </row>
    <row r="13" spans="1:7" x14ac:dyDescent="0.25">
      <c r="A13" s="9">
        <v>1</v>
      </c>
      <c r="B13" s="10"/>
      <c r="C13" s="11" t="s">
        <v>7</v>
      </c>
      <c r="D13" s="12"/>
      <c r="E13" s="12"/>
      <c r="F13" s="12"/>
      <c r="G13" s="13"/>
    </row>
    <row r="14" spans="1:7" x14ac:dyDescent="0.25">
      <c r="A14" s="14" t="s">
        <v>918</v>
      </c>
      <c r="B14" s="15"/>
      <c r="C14" s="15" t="s">
        <v>9</v>
      </c>
      <c r="D14" s="15"/>
      <c r="E14" s="15"/>
      <c r="F14" s="15"/>
      <c r="G14" s="16"/>
    </row>
    <row r="15" spans="1:7" x14ac:dyDescent="0.25">
      <c r="A15" s="31" t="s">
        <v>919</v>
      </c>
      <c r="B15" s="35" t="s">
        <v>29</v>
      </c>
      <c r="C15" s="61" t="s">
        <v>10</v>
      </c>
      <c r="D15" s="59" t="s">
        <v>11</v>
      </c>
      <c r="E15" s="85">
        <v>12</v>
      </c>
      <c r="F15" s="85">
        <v>1101.0999999999999</v>
      </c>
      <c r="G15" s="60">
        <f>ROUND(E15*F15,2)</f>
        <v>13213.2</v>
      </c>
    </row>
    <row r="16" spans="1:7" x14ac:dyDescent="0.25">
      <c r="A16" s="31" t="s">
        <v>920</v>
      </c>
      <c r="B16" s="35" t="s">
        <v>29</v>
      </c>
      <c r="C16" s="61" t="s">
        <v>12</v>
      </c>
      <c r="D16" s="59" t="s">
        <v>13</v>
      </c>
      <c r="E16" s="85">
        <v>12</v>
      </c>
      <c r="F16" s="85">
        <v>211.29</v>
      </c>
      <c r="G16" s="60">
        <f t="shared" ref="G16:G19" si="0">ROUND(E16*F16,2)</f>
        <v>2535.48</v>
      </c>
    </row>
    <row r="17" spans="1:7" x14ac:dyDescent="0.25">
      <c r="A17" s="31" t="s">
        <v>921</v>
      </c>
      <c r="B17" s="35" t="s">
        <v>29</v>
      </c>
      <c r="C17" s="61" t="s">
        <v>14</v>
      </c>
      <c r="D17" s="59" t="s">
        <v>11</v>
      </c>
      <c r="E17" s="85">
        <v>12</v>
      </c>
      <c r="F17" s="85">
        <v>155.86000000000001</v>
      </c>
      <c r="G17" s="60">
        <f t="shared" si="0"/>
        <v>1870.32</v>
      </c>
    </row>
    <row r="18" spans="1:7" ht="33.75" x14ac:dyDescent="0.25">
      <c r="A18" s="31" t="s">
        <v>922</v>
      </c>
      <c r="B18" s="35" t="s">
        <v>29</v>
      </c>
      <c r="C18" s="58" t="s">
        <v>837</v>
      </c>
      <c r="D18" s="59" t="s">
        <v>13</v>
      </c>
      <c r="E18" s="33">
        <v>1</v>
      </c>
      <c r="F18" s="33">
        <v>592</v>
      </c>
      <c r="G18" s="60">
        <f t="shared" si="0"/>
        <v>592</v>
      </c>
    </row>
    <row r="19" spans="1:7" x14ac:dyDescent="0.25">
      <c r="A19" s="31" t="s">
        <v>923</v>
      </c>
      <c r="B19" s="35" t="s">
        <v>29</v>
      </c>
      <c r="C19" s="58" t="s">
        <v>16</v>
      </c>
      <c r="D19" s="59" t="s">
        <v>11</v>
      </c>
      <c r="E19" s="33">
        <v>12</v>
      </c>
      <c r="F19" s="33">
        <v>356.5</v>
      </c>
      <c r="G19" s="60">
        <f t="shared" si="0"/>
        <v>4278</v>
      </c>
    </row>
    <row r="20" spans="1:7" x14ac:dyDescent="0.25">
      <c r="A20" s="31" t="s">
        <v>2272</v>
      </c>
      <c r="B20" s="35" t="s">
        <v>2469</v>
      </c>
      <c r="C20" s="58" t="s">
        <v>2273</v>
      </c>
      <c r="D20" s="59" t="s">
        <v>13</v>
      </c>
      <c r="E20" s="33">
        <v>1</v>
      </c>
      <c r="F20" s="33">
        <v>244.9</v>
      </c>
      <c r="G20" s="60">
        <f t="shared" ref="G20" si="1">ROUND(E20*F20,2)</f>
        <v>244.9</v>
      </c>
    </row>
    <row r="21" spans="1:7" x14ac:dyDescent="0.25">
      <c r="A21" s="52"/>
      <c r="B21" s="53"/>
      <c r="C21" s="25"/>
      <c r="D21" s="26"/>
      <c r="E21" s="25"/>
      <c r="F21" s="53" t="s">
        <v>8</v>
      </c>
      <c r="G21" s="27">
        <f>SUM(G15:G20)</f>
        <v>22733.9</v>
      </c>
    </row>
    <row r="22" spans="1:7" x14ac:dyDescent="0.25">
      <c r="A22" s="14" t="s">
        <v>924</v>
      </c>
      <c r="B22" s="15"/>
      <c r="C22" s="28" t="s">
        <v>38</v>
      </c>
      <c r="D22" s="29" t="s">
        <v>64</v>
      </c>
      <c r="E22" s="28"/>
      <c r="F22" s="28"/>
      <c r="G22" s="30"/>
    </row>
    <row r="23" spans="1:7" x14ac:dyDescent="0.25">
      <c r="A23" s="31" t="s">
        <v>925</v>
      </c>
      <c r="B23" s="86" t="s">
        <v>52</v>
      </c>
      <c r="C23" s="58" t="s">
        <v>30</v>
      </c>
      <c r="D23" s="59" t="s">
        <v>15</v>
      </c>
      <c r="E23" s="33">
        <v>1</v>
      </c>
      <c r="F23" s="33">
        <v>214.82</v>
      </c>
      <c r="G23" s="60">
        <f t="shared" ref="G23:G32" si="2">ROUND(E23*F23,2)</f>
        <v>214.82</v>
      </c>
    </row>
    <row r="24" spans="1:7" x14ac:dyDescent="0.25">
      <c r="A24" s="31" t="s">
        <v>926</v>
      </c>
      <c r="B24" s="86" t="s">
        <v>52</v>
      </c>
      <c r="C24" s="58" t="s">
        <v>31</v>
      </c>
      <c r="D24" s="59" t="s">
        <v>15</v>
      </c>
      <c r="E24" s="33">
        <v>1</v>
      </c>
      <c r="F24" s="33">
        <v>81.53</v>
      </c>
      <c r="G24" s="60">
        <f t="shared" si="2"/>
        <v>81.53</v>
      </c>
    </row>
    <row r="25" spans="1:7" x14ac:dyDescent="0.25">
      <c r="A25" s="31" t="s">
        <v>927</v>
      </c>
      <c r="B25" s="86" t="s">
        <v>52</v>
      </c>
      <c r="C25" s="58" t="s">
        <v>32</v>
      </c>
      <c r="D25" s="59" t="s">
        <v>15</v>
      </c>
      <c r="E25" s="33">
        <v>1</v>
      </c>
      <c r="F25" s="33">
        <v>81.53</v>
      </c>
      <c r="G25" s="60">
        <f t="shared" si="2"/>
        <v>81.53</v>
      </c>
    </row>
    <row r="26" spans="1:7" ht="22.5" x14ac:dyDescent="0.25">
      <c r="A26" s="31" t="s">
        <v>928</v>
      </c>
      <c r="B26" s="86" t="s">
        <v>52</v>
      </c>
      <c r="C26" s="58" t="s">
        <v>33</v>
      </c>
      <c r="D26" s="59" t="s">
        <v>15</v>
      </c>
      <c r="E26" s="33">
        <v>1</v>
      </c>
      <c r="F26" s="33">
        <v>81.53</v>
      </c>
      <c r="G26" s="60">
        <f t="shared" si="2"/>
        <v>81.53</v>
      </c>
    </row>
    <row r="27" spans="1:7" ht="56.25" x14ac:dyDescent="0.25">
      <c r="A27" s="31" t="s">
        <v>929</v>
      </c>
      <c r="B27" s="86" t="s">
        <v>29</v>
      </c>
      <c r="C27" s="58" t="s">
        <v>20</v>
      </c>
      <c r="D27" s="59" t="s">
        <v>15</v>
      </c>
      <c r="E27" s="33">
        <v>1</v>
      </c>
      <c r="F27" s="33">
        <v>7150</v>
      </c>
      <c r="G27" s="60">
        <f t="shared" si="2"/>
        <v>7150</v>
      </c>
    </row>
    <row r="28" spans="1:7" ht="22.5" x14ac:dyDescent="0.25">
      <c r="A28" s="31" t="s">
        <v>930</v>
      </c>
      <c r="B28" s="86" t="s">
        <v>2471</v>
      </c>
      <c r="C28" s="58" t="s">
        <v>51</v>
      </c>
      <c r="D28" s="59" t="s">
        <v>17</v>
      </c>
      <c r="E28" s="33">
        <v>6</v>
      </c>
      <c r="F28" s="33">
        <v>304.74</v>
      </c>
      <c r="G28" s="60">
        <f t="shared" si="2"/>
        <v>1828.44</v>
      </c>
    </row>
    <row r="29" spans="1:7" x14ac:dyDescent="0.25">
      <c r="A29" s="31" t="s">
        <v>931</v>
      </c>
      <c r="B29" s="32" t="s">
        <v>29</v>
      </c>
      <c r="C29" s="22" t="s">
        <v>34</v>
      </c>
      <c r="D29" s="20" t="s">
        <v>15</v>
      </c>
      <c r="E29" s="33">
        <v>1</v>
      </c>
      <c r="F29" s="23">
        <v>1597.69</v>
      </c>
      <c r="G29" s="21">
        <f t="shared" si="2"/>
        <v>1597.69</v>
      </c>
    </row>
    <row r="30" spans="1:7" ht="22.5" x14ac:dyDescent="0.25">
      <c r="A30" s="31" t="s">
        <v>932</v>
      </c>
      <c r="B30" s="32" t="s">
        <v>29</v>
      </c>
      <c r="C30" s="22" t="s">
        <v>35</v>
      </c>
      <c r="D30" s="20" t="s">
        <v>15</v>
      </c>
      <c r="E30" s="33">
        <v>1</v>
      </c>
      <c r="F30" s="23">
        <v>878.8</v>
      </c>
      <c r="G30" s="21">
        <f t="shared" si="2"/>
        <v>878.8</v>
      </c>
    </row>
    <row r="31" spans="1:7" x14ac:dyDescent="0.25">
      <c r="A31" s="31" t="s">
        <v>933</v>
      </c>
      <c r="B31" s="32" t="s">
        <v>29</v>
      </c>
      <c r="C31" s="22" t="s">
        <v>36</v>
      </c>
      <c r="D31" s="20" t="s">
        <v>15</v>
      </c>
      <c r="E31" s="33">
        <v>1</v>
      </c>
      <c r="F31" s="23">
        <v>1597.69</v>
      </c>
      <c r="G31" s="21">
        <f t="shared" si="2"/>
        <v>1597.69</v>
      </c>
    </row>
    <row r="32" spans="1:7" ht="22.5" x14ac:dyDescent="0.25">
      <c r="A32" s="31" t="s">
        <v>934</v>
      </c>
      <c r="B32" s="86" t="s">
        <v>29</v>
      </c>
      <c r="C32" s="58" t="s">
        <v>37</v>
      </c>
      <c r="D32" s="59" t="s">
        <v>13</v>
      </c>
      <c r="E32" s="33">
        <v>2</v>
      </c>
      <c r="F32" s="33">
        <v>1364.25</v>
      </c>
      <c r="G32" s="60">
        <f t="shared" si="2"/>
        <v>2728.5</v>
      </c>
    </row>
    <row r="33" spans="1:8" x14ac:dyDescent="0.25">
      <c r="A33" s="56"/>
      <c r="B33" s="57"/>
      <c r="C33" s="25" t="s">
        <v>64</v>
      </c>
      <c r="D33" s="26" t="s">
        <v>64</v>
      </c>
      <c r="E33" s="25"/>
      <c r="F33" s="57" t="s">
        <v>8</v>
      </c>
      <c r="G33" s="27">
        <f>SUM(G23:G32)</f>
        <v>16240.53</v>
      </c>
      <c r="H33" s="230"/>
    </row>
    <row r="34" spans="1:8" ht="23.1" customHeight="1" x14ac:dyDescent="0.25">
      <c r="A34" s="34" t="s">
        <v>935</v>
      </c>
      <c r="B34" s="15"/>
      <c r="C34" s="263" t="s">
        <v>916</v>
      </c>
      <c r="D34" s="264"/>
      <c r="E34" s="264"/>
      <c r="F34" s="264"/>
      <c r="G34" s="265"/>
    </row>
    <row r="35" spans="1:8" ht="45" x14ac:dyDescent="0.25">
      <c r="A35" s="31" t="s">
        <v>936</v>
      </c>
      <c r="B35" s="18" t="s">
        <v>884</v>
      </c>
      <c r="C35" s="22" t="s">
        <v>39</v>
      </c>
      <c r="D35" s="20" t="s">
        <v>11</v>
      </c>
      <c r="E35" s="33">
        <v>12</v>
      </c>
      <c r="F35" s="23">
        <v>730.73</v>
      </c>
      <c r="G35" s="21">
        <f t="shared" ref="G35:G50" si="3">ROUND(E35*F35,2)</f>
        <v>8768.76</v>
      </c>
    </row>
    <row r="36" spans="1:8" ht="22.5" x14ac:dyDescent="0.25">
      <c r="A36" s="31" t="s">
        <v>937</v>
      </c>
      <c r="B36" s="18" t="s">
        <v>884</v>
      </c>
      <c r="C36" s="22" t="s">
        <v>40</v>
      </c>
      <c r="D36" s="20" t="s">
        <v>11</v>
      </c>
      <c r="E36" s="33">
        <v>12</v>
      </c>
      <c r="F36" s="23">
        <v>730.73</v>
      </c>
      <c r="G36" s="21">
        <f t="shared" si="3"/>
        <v>8768.76</v>
      </c>
    </row>
    <row r="37" spans="1:8" ht="22.5" x14ac:dyDescent="0.25">
      <c r="A37" s="31" t="s">
        <v>938</v>
      </c>
      <c r="B37" s="18" t="s">
        <v>884</v>
      </c>
      <c r="C37" s="22" t="s">
        <v>41</v>
      </c>
      <c r="D37" s="20" t="s">
        <v>11</v>
      </c>
      <c r="E37" s="33">
        <v>12</v>
      </c>
      <c r="F37" s="23">
        <v>730.73</v>
      </c>
      <c r="G37" s="21">
        <f t="shared" si="3"/>
        <v>8768.76</v>
      </c>
    </row>
    <row r="38" spans="1:8" x14ac:dyDescent="0.25">
      <c r="A38" s="31" t="s">
        <v>939</v>
      </c>
      <c r="B38" s="35" t="s">
        <v>29</v>
      </c>
      <c r="C38" s="58" t="s">
        <v>18</v>
      </c>
      <c r="D38" s="59" t="s">
        <v>11</v>
      </c>
      <c r="E38" s="33">
        <v>12</v>
      </c>
      <c r="F38" s="33">
        <v>800</v>
      </c>
      <c r="G38" s="60">
        <f t="shared" si="3"/>
        <v>9600</v>
      </c>
    </row>
    <row r="39" spans="1:8" x14ac:dyDescent="0.25">
      <c r="A39" s="31" t="s">
        <v>940</v>
      </c>
      <c r="B39" s="35" t="s">
        <v>2291</v>
      </c>
      <c r="C39" s="58" t="s">
        <v>2289</v>
      </c>
      <c r="D39" s="59" t="s">
        <v>2290</v>
      </c>
      <c r="E39" s="33">
        <f>12*30</f>
        <v>360</v>
      </c>
      <c r="F39" s="33">
        <v>15</v>
      </c>
      <c r="G39" s="60">
        <f t="shared" si="3"/>
        <v>5400</v>
      </c>
    </row>
    <row r="40" spans="1:8" x14ac:dyDescent="0.25">
      <c r="A40" s="31" t="s">
        <v>941</v>
      </c>
      <c r="B40" s="35" t="s">
        <v>2292</v>
      </c>
      <c r="C40" s="58" t="s">
        <v>2293</v>
      </c>
      <c r="D40" s="59" t="s">
        <v>2290</v>
      </c>
      <c r="E40" s="33">
        <f>12*30</f>
        <v>360</v>
      </c>
      <c r="F40" s="33">
        <v>15</v>
      </c>
      <c r="G40" s="60">
        <f t="shared" ref="G40" si="4">ROUND(E40*F40,2)</f>
        <v>5400</v>
      </c>
    </row>
    <row r="41" spans="1:8" ht="22.5" x14ac:dyDescent="0.25">
      <c r="A41" s="31" t="s">
        <v>942</v>
      </c>
      <c r="B41" s="35" t="s">
        <v>29</v>
      </c>
      <c r="C41" s="58" t="s">
        <v>19</v>
      </c>
      <c r="D41" s="59" t="s">
        <v>11</v>
      </c>
      <c r="E41" s="33">
        <v>12</v>
      </c>
      <c r="F41" s="33">
        <v>6656.46</v>
      </c>
      <c r="G41" s="60">
        <f t="shared" si="3"/>
        <v>79877.52</v>
      </c>
    </row>
    <row r="42" spans="1:8" ht="22.5" x14ac:dyDescent="0.25">
      <c r="A42" s="31" t="s">
        <v>943</v>
      </c>
      <c r="B42" s="18">
        <v>93563</v>
      </c>
      <c r="C42" s="22" t="s">
        <v>42</v>
      </c>
      <c r="D42" s="20" t="s">
        <v>11</v>
      </c>
      <c r="E42" s="33">
        <v>12</v>
      </c>
      <c r="F42" s="33">
        <v>2762.76</v>
      </c>
      <c r="G42" s="21">
        <f t="shared" si="3"/>
        <v>33153.120000000003</v>
      </c>
    </row>
    <row r="43" spans="1:8" ht="33.75" x14ac:dyDescent="0.25">
      <c r="A43" s="31" t="s">
        <v>944</v>
      </c>
      <c r="B43" s="35">
        <v>93567</v>
      </c>
      <c r="C43" s="58" t="s">
        <v>2257</v>
      </c>
      <c r="D43" s="59" t="s">
        <v>11</v>
      </c>
      <c r="E43" s="33">
        <v>12</v>
      </c>
      <c r="F43" s="33">
        <v>15287.61</v>
      </c>
      <c r="G43" s="60">
        <f t="shared" si="3"/>
        <v>183451.32</v>
      </c>
    </row>
    <row r="44" spans="1:8" ht="22.5" x14ac:dyDescent="0.25">
      <c r="A44" s="31" t="s">
        <v>945</v>
      </c>
      <c r="B44" s="35" t="s">
        <v>884</v>
      </c>
      <c r="C44" s="58" t="s">
        <v>43</v>
      </c>
      <c r="D44" s="59" t="s">
        <v>11</v>
      </c>
      <c r="E44" s="33">
        <v>6</v>
      </c>
      <c r="F44" s="33">
        <v>13041.5</v>
      </c>
      <c r="G44" s="60">
        <f t="shared" si="3"/>
        <v>78249</v>
      </c>
    </row>
    <row r="45" spans="1:8" ht="33.75" x14ac:dyDescent="0.25">
      <c r="A45" s="31" t="s">
        <v>946</v>
      </c>
      <c r="B45" s="18">
        <v>94295</v>
      </c>
      <c r="C45" s="22" t="s">
        <v>44</v>
      </c>
      <c r="D45" s="20" t="s">
        <v>11</v>
      </c>
      <c r="E45" s="33">
        <v>12</v>
      </c>
      <c r="F45" s="33">
        <v>8273.9599999999991</v>
      </c>
      <c r="G45" s="21">
        <f t="shared" si="3"/>
        <v>99287.52</v>
      </c>
    </row>
    <row r="46" spans="1:8" ht="22.5" x14ac:dyDescent="0.25">
      <c r="A46" s="31" t="s">
        <v>947</v>
      </c>
      <c r="B46" s="18" t="s">
        <v>884</v>
      </c>
      <c r="C46" s="22" t="s">
        <v>2285</v>
      </c>
      <c r="D46" s="20" t="s">
        <v>11</v>
      </c>
      <c r="E46" s="33">
        <v>12</v>
      </c>
      <c r="F46" s="33">
        <v>5912.52</v>
      </c>
      <c r="G46" s="21">
        <f t="shared" si="3"/>
        <v>70950.240000000005</v>
      </c>
    </row>
    <row r="47" spans="1:8" s="50" customFormat="1" ht="22.5" x14ac:dyDescent="0.25">
      <c r="A47" s="31" t="s">
        <v>948</v>
      </c>
      <c r="B47" s="35" t="s">
        <v>884</v>
      </c>
      <c r="C47" s="58" t="s">
        <v>2284</v>
      </c>
      <c r="D47" s="59" t="s">
        <v>11</v>
      </c>
      <c r="E47" s="33">
        <v>12</v>
      </c>
      <c r="F47" s="33">
        <v>2044.94</v>
      </c>
      <c r="G47" s="60">
        <f t="shared" si="3"/>
        <v>24539.279999999999</v>
      </c>
    </row>
    <row r="48" spans="1:8" s="50" customFormat="1" x14ac:dyDescent="0.25">
      <c r="A48" s="31" t="s">
        <v>949</v>
      </c>
      <c r="B48" s="35" t="s">
        <v>884</v>
      </c>
      <c r="C48" s="58" t="s">
        <v>2286</v>
      </c>
      <c r="D48" s="59" t="s">
        <v>11</v>
      </c>
      <c r="E48" s="33">
        <v>12</v>
      </c>
      <c r="F48" s="33">
        <v>5912.52</v>
      </c>
      <c r="G48" s="60">
        <f t="shared" si="3"/>
        <v>70950.240000000005</v>
      </c>
    </row>
    <row r="49" spans="1:8" s="50" customFormat="1" ht="22.5" x14ac:dyDescent="0.25">
      <c r="A49" s="31" t="s">
        <v>950</v>
      </c>
      <c r="B49" s="35" t="s">
        <v>884</v>
      </c>
      <c r="C49" s="58" t="s">
        <v>2287</v>
      </c>
      <c r="D49" s="59" t="s">
        <v>11</v>
      </c>
      <c r="E49" s="33">
        <v>12</v>
      </c>
      <c r="F49" s="33">
        <v>1837.96</v>
      </c>
      <c r="G49" s="60">
        <f t="shared" si="3"/>
        <v>22055.52</v>
      </c>
    </row>
    <row r="50" spans="1:8" s="50" customFormat="1" ht="22.5" x14ac:dyDescent="0.25">
      <c r="A50" s="31" t="s">
        <v>2274</v>
      </c>
      <c r="B50" s="35" t="s">
        <v>884</v>
      </c>
      <c r="C50" s="58" t="s">
        <v>2288</v>
      </c>
      <c r="D50" s="59" t="s">
        <v>11</v>
      </c>
      <c r="E50" s="33">
        <v>12</v>
      </c>
      <c r="F50" s="33">
        <v>1602.28</v>
      </c>
      <c r="G50" s="60">
        <f t="shared" si="3"/>
        <v>19227.36</v>
      </c>
    </row>
    <row r="51" spans="1:8" x14ac:dyDescent="0.25">
      <c r="A51" s="52"/>
      <c r="B51" s="53"/>
      <c r="C51" s="25" t="s">
        <v>64</v>
      </c>
      <c r="D51" s="26" t="s">
        <v>64</v>
      </c>
      <c r="E51" s="25"/>
      <c r="F51" s="57" t="s">
        <v>8</v>
      </c>
      <c r="G51" s="27">
        <f>SUM(G35:G50)</f>
        <v>728447.4</v>
      </c>
      <c r="H51" s="230"/>
    </row>
    <row r="52" spans="1:8" x14ac:dyDescent="0.25">
      <c r="A52" s="14" t="s">
        <v>951</v>
      </c>
      <c r="B52" s="15"/>
      <c r="C52" s="36" t="s">
        <v>55</v>
      </c>
      <c r="D52" s="29"/>
      <c r="E52" s="28"/>
      <c r="F52" s="28"/>
      <c r="G52" s="30"/>
    </row>
    <row r="53" spans="1:8" x14ac:dyDescent="0.25">
      <c r="A53" s="14" t="s">
        <v>952</v>
      </c>
      <c r="B53" s="15"/>
      <c r="C53" s="28" t="s">
        <v>56</v>
      </c>
      <c r="D53" s="29" t="s">
        <v>57</v>
      </c>
      <c r="E53" s="28"/>
      <c r="F53" s="28"/>
      <c r="G53" s="30"/>
    </row>
    <row r="54" spans="1:8" x14ac:dyDescent="0.25">
      <c r="A54" s="31" t="s">
        <v>953</v>
      </c>
      <c r="B54" s="19" t="s">
        <v>58</v>
      </c>
      <c r="C54" s="22" t="s">
        <v>59</v>
      </c>
      <c r="D54" s="37" t="s">
        <v>60</v>
      </c>
      <c r="E54" s="23">
        <v>200</v>
      </c>
      <c r="F54" s="23">
        <v>1.1200000000000001</v>
      </c>
      <c r="G54" s="21">
        <f t="shared" ref="G54:G64" si="5">ROUND(E54*F54,2)</f>
        <v>224</v>
      </c>
    </row>
    <row r="55" spans="1:8" ht="33.75" x14ac:dyDescent="0.25">
      <c r="A55" s="31" t="s">
        <v>954</v>
      </c>
      <c r="B55" s="61">
        <v>93206</v>
      </c>
      <c r="C55" s="58" t="s">
        <v>2264</v>
      </c>
      <c r="D55" s="37" t="s">
        <v>60</v>
      </c>
      <c r="E55" s="33">
        <v>32</v>
      </c>
      <c r="F55" s="33">
        <v>744.19</v>
      </c>
      <c r="G55" s="60">
        <f t="shared" si="5"/>
        <v>23814.080000000002</v>
      </c>
    </row>
    <row r="56" spans="1:8" ht="33.75" x14ac:dyDescent="0.25">
      <c r="A56" s="31" t="s">
        <v>955</v>
      </c>
      <c r="B56" s="61">
        <v>93209</v>
      </c>
      <c r="C56" s="58" t="s">
        <v>2265</v>
      </c>
      <c r="D56" s="37" t="s">
        <v>60</v>
      </c>
      <c r="E56" s="33">
        <v>60</v>
      </c>
      <c r="F56" s="33">
        <v>591.04999999999995</v>
      </c>
      <c r="G56" s="60">
        <f t="shared" si="5"/>
        <v>35463</v>
      </c>
    </row>
    <row r="57" spans="1:8" ht="33.75" x14ac:dyDescent="0.25">
      <c r="A57" s="31" t="s">
        <v>956</v>
      </c>
      <c r="B57" s="61">
        <v>93211</v>
      </c>
      <c r="C57" s="58" t="s">
        <v>2266</v>
      </c>
      <c r="D57" s="37" t="s">
        <v>60</v>
      </c>
      <c r="E57" s="33">
        <v>50</v>
      </c>
      <c r="F57" s="33">
        <v>396.58</v>
      </c>
      <c r="G57" s="60">
        <f t="shared" ref="G57:G58" si="6">ROUND(E57*F57,2)</f>
        <v>19829</v>
      </c>
    </row>
    <row r="58" spans="1:8" ht="33.75" x14ac:dyDescent="0.25">
      <c r="A58" s="31" t="s">
        <v>957</v>
      </c>
      <c r="B58" s="61">
        <v>93213</v>
      </c>
      <c r="C58" s="58" t="s">
        <v>2267</v>
      </c>
      <c r="D58" s="37" t="s">
        <v>60</v>
      </c>
      <c r="E58" s="33">
        <v>100</v>
      </c>
      <c r="F58" s="33">
        <v>690.83</v>
      </c>
      <c r="G58" s="60">
        <f t="shared" si="6"/>
        <v>69083</v>
      </c>
    </row>
    <row r="59" spans="1:8" ht="33.75" x14ac:dyDescent="0.25">
      <c r="A59" s="31" t="s">
        <v>958</v>
      </c>
      <c r="B59" s="61">
        <v>93582</v>
      </c>
      <c r="C59" s="58" t="s">
        <v>2268</v>
      </c>
      <c r="D59" s="37" t="s">
        <v>60</v>
      </c>
      <c r="E59" s="33">
        <v>12</v>
      </c>
      <c r="F59" s="33">
        <v>171.44</v>
      </c>
      <c r="G59" s="60">
        <f t="shared" ref="G59" si="7">ROUND(E59*F59,2)</f>
        <v>2057.2800000000002</v>
      </c>
    </row>
    <row r="60" spans="1:8" ht="45" x14ac:dyDescent="0.25">
      <c r="A60" s="31" t="s">
        <v>959</v>
      </c>
      <c r="B60" s="61">
        <v>93583</v>
      </c>
      <c r="C60" s="58" t="s">
        <v>2269</v>
      </c>
      <c r="D60" s="37" t="s">
        <v>60</v>
      </c>
      <c r="E60" s="33">
        <v>12</v>
      </c>
      <c r="F60" s="33">
        <v>320.89999999999998</v>
      </c>
      <c r="G60" s="60">
        <f t="shared" si="5"/>
        <v>3850.8</v>
      </c>
    </row>
    <row r="61" spans="1:8" ht="33.75" x14ac:dyDescent="0.25">
      <c r="A61" s="31" t="s">
        <v>2258</v>
      </c>
      <c r="B61" s="61">
        <v>93206</v>
      </c>
      <c r="C61" s="58" t="s">
        <v>2271</v>
      </c>
      <c r="D61" s="37" t="s">
        <v>60</v>
      </c>
      <c r="E61" s="33">
        <v>9</v>
      </c>
      <c r="F61" s="33">
        <v>744.19</v>
      </c>
      <c r="G61" s="60">
        <f t="shared" ref="G61:G62" si="8">ROUND(E61*F61,2)</f>
        <v>6697.71</v>
      </c>
    </row>
    <row r="62" spans="1:8" ht="67.5" x14ac:dyDescent="0.25">
      <c r="A62" s="31" t="s">
        <v>2261</v>
      </c>
      <c r="B62" s="240" t="s">
        <v>2485</v>
      </c>
      <c r="C62" s="241" t="s">
        <v>2486</v>
      </c>
      <c r="D62" s="37" t="s">
        <v>17</v>
      </c>
      <c r="E62" s="33">
        <v>1127</v>
      </c>
      <c r="F62" s="33">
        <v>61.07</v>
      </c>
      <c r="G62" s="60">
        <f t="shared" si="8"/>
        <v>68825.89</v>
      </c>
    </row>
    <row r="63" spans="1:8" ht="22.5" x14ac:dyDescent="0.25">
      <c r="A63" s="31" t="s">
        <v>2262</v>
      </c>
      <c r="B63" s="61">
        <v>41598</v>
      </c>
      <c r="C63" s="58" t="s">
        <v>61</v>
      </c>
      <c r="D63" s="37" t="s">
        <v>15</v>
      </c>
      <c r="E63" s="33">
        <v>1</v>
      </c>
      <c r="F63" s="33">
        <v>1356.67</v>
      </c>
      <c r="G63" s="60">
        <f t="shared" si="5"/>
        <v>1356.67</v>
      </c>
    </row>
    <row r="64" spans="1:8" ht="45" x14ac:dyDescent="0.25">
      <c r="A64" s="31" t="s">
        <v>2263</v>
      </c>
      <c r="B64" s="61" t="s">
        <v>62</v>
      </c>
      <c r="C64" s="58" t="s">
        <v>63</v>
      </c>
      <c r="D64" s="37" t="s">
        <v>15</v>
      </c>
      <c r="E64" s="33">
        <v>1</v>
      </c>
      <c r="F64" s="33">
        <v>424.62</v>
      </c>
      <c r="G64" s="60">
        <f t="shared" si="5"/>
        <v>424.62</v>
      </c>
    </row>
    <row r="65" spans="1:8" ht="78.75" x14ac:dyDescent="0.25">
      <c r="A65" s="31" t="s">
        <v>2270</v>
      </c>
      <c r="B65" s="61" t="s">
        <v>2259</v>
      </c>
      <c r="C65" s="58" t="s">
        <v>2260</v>
      </c>
      <c r="D65" s="37" t="s">
        <v>15</v>
      </c>
      <c r="E65" s="33">
        <v>1</v>
      </c>
      <c r="F65" s="33">
        <v>8051.16</v>
      </c>
      <c r="G65" s="60">
        <f t="shared" ref="G65" si="9">ROUND(E65*F65,2)</f>
        <v>8051.16</v>
      </c>
    </row>
    <row r="66" spans="1:8" x14ac:dyDescent="0.25">
      <c r="A66" s="52"/>
      <c r="B66" s="53"/>
      <c r="C66" s="25" t="s">
        <v>64</v>
      </c>
      <c r="D66" s="26" t="s">
        <v>64</v>
      </c>
      <c r="E66" s="25"/>
      <c r="F66" s="57" t="s">
        <v>8</v>
      </c>
      <c r="G66" s="27">
        <f>SUM(G53:G65)</f>
        <v>239677.21000000002</v>
      </c>
      <c r="H66" s="230"/>
    </row>
    <row r="67" spans="1:8" x14ac:dyDescent="0.25">
      <c r="A67" s="14">
        <v>2</v>
      </c>
      <c r="B67" s="15"/>
      <c r="C67" s="36" t="s">
        <v>836</v>
      </c>
      <c r="D67" s="29"/>
      <c r="E67" s="28"/>
      <c r="F67" s="28"/>
      <c r="G67" s="30"/>
    </row>
    <row r="68" spans="1:8" x14ac:dyDescent="0.25">
      <c r="A68" s="17" t="s">
        <v>874</v>
      </c>
      <c r="B68" s="19" t="s">
        <v>2470</v>
      </c>
      <c r="C68" s="58" t="s">
        <v>834</v>
      </c>
      <c r="D68" s="37" t="s">
        <v>15</v>
      </c>
      <c r="E68" s="33">
        <v>1</v>
      </c>
      <c r="F68" s="33">
        <v>32400</v>
      </c>
      <c r="G68" s="60">
        <f t="shared" ref="G68:G69" si="10">ROUND(E68*F68,2)</f>
        <v>32400</v>
      </c>
    </row>
    <row r="69" spans="1:8" x14ac:dyDescent="0.25">
      <c r="A69" s="17" t="s">
        <v>875</v>
      </c>
      <c r="B69" s="19" t="s">
        <v>2470</v>
      </c>
      <c r="C69" s="58" t="s">
        <v>835</v>
      </c>
      <c r="D69" s="37" t="s">
        <v>15</v>
      </c>
      <c r="E69" s="33">
        <v>1</v>
      </c>
      <c r="F69" s="33">
        <v>32400</v>
      </c>
      <c r="G69" s="60">
        <f t="shared" si="10"/>
        <v>32400</v>
      </c>
    </row>
    <row r="70" spans="1:8" x14ac:dyDescent="0.25">
      <c r="A70" s="52"/>
      <c r="B70" s="53"/>
      <c r="C70" s="25" t="s">
        <v>64</v>
      </c>
      <c r="D70" s="26" t="s">
        <v>64</v>
      </c>
      <c r="E70" s="25"/>
      <c r="F70" s="57" t="s">
        <v>8</v>
      </c>
      <c r="G70" s="27">
        <f>SUM(G68:G69)</f>
        <v>64800</v>
      </c>
      <c r="H70" s="230"/>
    </row>
    <row r="71" spans="1:8" x14ac:dyDescent="0.25">
      <c r="A71" s="34">
        <v>3</v>
      </c>
      <c r="B71" s="75"/>
      <c r="C71" s="76" t="s">
        <v>2275</v>
      </c>
      <c r="D71" s="77" t="s">
        <v>64</v>
      </c>
      <c r="E71" s="76"/>
      <c r="F71" s="76"/>
      <c r="G71" s="78"/>
    </row>
    <row r="72" spans="1:8" x14ac:dyDescent="0.25">
      <c r="A72" s="34" t="s">
        <v>876</v>
      </c>
      <c r="B72" s="75"/>
      <c r="C72" s="76" t="s">
        <v>2195</v>
      </c>
      <c r="D72" s="77"/>
      <c r="E72" s="76"/>
      <c r="F72" s="76"/>
      <c r="G72" s="78"/>
    </row>
    <row r="73" spans="1:8" ht="33.75" x14ac:dyDescent="0.25">
      <c r="A73" s="31" t="s">
        <v>2197</v>
      </c>
      <c r="B73" s="35" t="s">
        <v>2243</v>
      </c>
      <c r="C73" s="58" t="s">
        <v>1088</v>
      </c>
      <c r="D73" s="59" t="s">
        <v>11</v>
      </c>
      <c r="E73" s="33">
        <v>12</v>
      </c>
      <c r="F73" s="33">
        <v>12552.2</v>
      </c>
      <c r="G73" s="60">
        <f>ROUND(E73*F73,2)</f>
        <v>150626.4</v>
      </c>
    </row>
    <row r="74" spans="1:8" ht="45" x14ac:dyDescent="0.25">
      <c r="A74" s="31" t="s">
        <v>2196</v>
      </c>
      <c r="B74" s="35" t="s">
        <v>2244</v>
      </c>
      <c r="C74" s="58" t="s">
        <v>1086</v>
      </c>
      <c r="D74" s="59" t="s">
        <v>17</v>
      </c>
      <c r="E74" s="33">
        <f>3019.74+14405.68+11242.66</f>
        <v>28668.079999999998</v>
      </c>
      <c r="F74" s="33">
        <v>2.92</v>
      </c>
      <c r="G74" s="60">
        <f>ROUND(E74*F74,2)</f>
        <v>83710.789999999994</v>
      </c>
    </row>
    <row r="75" spans="1:8" x14ac:dyDescent="0.25">
      <c r="A75" s="56"/>
      <c r="B75" s="57"/>
      <c r="C75" s="25" t="s">
        <v>64</v>
      </c>
      <c r="D75" s="26" t="s">
        <v>64</v>
      </c>
      <c r="E75" s="25"/>
      <c r="F75" s="57" t="s">
        <v>8</v>
      </c>
      <c r="G75" s="27">
        <f>SUM(G73:G74)</f>
        <v>234337.19</v>
      </c>
      <c r="H75" s="230"/>
    </row>
    <row r="76" spans="1:8" x14ac:dyDescent="0.25">
      <c r="A76" s="34" t="s">
        <v>877</v>
      </c>
      <c r="B76" s="75"/>
      <c r="C76" s="76" t="s">
        <v>2198</v>
      </c>
      <c r="D76" s="77"/>
      <c r="E76" s="76"/>
      <c r="F76" s="76"/>
      <c r="G76" s="78"/>
    </row>
    <row r="77" spans="1:8" s="41" customFormat="1" x14ac:dyDescent="0.25">
      <c r="A77" s="34" t="s">
        <v>2199</v>
      </c>
      <c r="B77" s="75" t="s">
        <v>57</v>
      </c>
      <c r="C77" s="76" t="s">
        <v>2200</v>
      </c>
      <c r="D77" s="77" t="s">
        <v>57</v>
      </c>
      <c r="E77" s="81"/>
      <c r="F77" s="81"/>
      <c r="G77" s="82"/>
    </row>
    <row r="78" spans="1:8" ht="22.5" x14ac:dyDescent="0.25">
      <c r="A78" s="31" t="s">
        <v>2201</v>
      </c>
      <c r="B78" s="35" t="s">
        <v>2245</v>
      </c>
      <c r="C78" s="58" t="s">
        <v>2202</v>
      </c>
      <c r="D78" s="59" t="s">
        <v>134</v>
      </c>
      <c r="E78" s="33">
        <v>6</v>
      </c>
      <c r="F78" s="33">
        <v>101.66</v>
      </c>
      <c r="G78" s="60">
        <f t="shared" ref="G78:G85" si="11">ROUND(E78*F78,2)</f>
        <v>609.96</v>
      </c>
    </row>
    <row r="79" spans="1:8" ht="33.75" x14ac:dyDescent="0.25">
      <c r="A79" s="31" t="s">
        <v>2203</v>
      </c>
      <c r="B79" s="35" t="s">
        <v>2246</v>
      </c>
      <c r="C79" s="58" t="s">
        <v>2204</v>
      </c>
      <c r="D79" s="59" t="s">
        <v>134</v>
      </c>
      <c r="E79" s="33">
        <v>68</v>
      </c>
      <c r="F79" s="33">
        <v>155.16999999999999</v>
      </c>
      <c r="G79" s="60">
        <f t="shared" si="11"/>
        <v>10551.56</v>
      </c>
    </row>
    <row r="80" spans="1:8" ht="22.5" x14ac:dyDescent="0.25">
      <c r="A80" s="31" t="s">
        <v>2205</v>
      </c>
      <c r="B80" s="35" t="s">
        <v>2247</v>
      </c>
      <c r="C80" s="58" t="s">
        <v>2206</v>
      </c>
      <c r="D80" s="59" t="s">
        <v>134</v>
      </c>
      <c r="E80" s="33">
        <v>18</v>
      </c>
      <c r="F80" s="33">
        <v>101.66</v>
      </c>
      <c r="G80" s="60">
        <f t="shared" si="11"/>
        <v>1829.88</v>
      </c>
    </row>
    <row r="81" spans="1:7" x14ac:dyDescent="0.25">
      <c r="A81" s="31" t="s">
        <v>2207</v>
      </c>
      <c r="B81" s="35" t="s">
        <v>2248</v>
      </c>
      <c r="C81" s="58" t="s">
        <v>2208</v>
      </c>
      <c r="D81" s="59" t="s">
        <v>134</v>
      </c>
      <c r="E81" s="33">
        <v>8</v>
      </c>
      <c r="F81" s="33">
        <v>53.51</v>
      </c>
      <c r="G81" s="60">
        <f t="shared" si="11"/>
        <v>428.08</v>
      </c>
    </row>
    <row r="82" spans="1:7" x14ac:dyDescent="0.25">
      <c r="A82" s="31" t="s">
        <v>2209</v>
      </c>
      <c r="B82" s="35" t="s">
        <v>2249</v>
      </c>
      <c r="C82" s="58" t="s">
        <v>2210</v>
      </c>
      <c r="D82" s="59" t="s">
        <v>134</v>
      </c>
      <c r="E82" s="33">
        <v>8</v>
      </c>
      <c r="F82" s="33">
        <v>48.15</v>
      </c>
      <c r="G82" s="60">
        <f t="shared" si="11"/>
        <v>385.2</v>
      </c>
    </row>
    <row r="83" spans="1:7" ht="22.5" x14ac:dyDescent="0.25">
      <c r="A83" s="31" t="s">
        <v>2211</v>
      </c>
      <c r="B83" s="35" t="s">
        <v>2250</v>
      </c>
      <c r="C83" s="58" t="s">
        <v>2212</v>
      </c>
      <c r="D83" s="59" t="s">
        <v>134</v>
      </c>
      <c r="E83" s="33">
        <v>22</v>
      </c>
      <c r="F83" s="33">
        <v>37.450000000000003</v>
      </c>
      <c r="G83" s="60">
        <f t="shared" si="11"/>
        <v>823.9</v>
      </c>
    </row>
    <row r="84" spans="1:7" x14ac:dyDescent="0.25">
      <c r="A84" s="31" t="s">
        <v>2213</v>
      </c>
      <c r="B84" s="35" t="s">
        <v>2251</v>
      </c>
      <c r="C84" s="58" t="s">
        <v>2214</v>
      </c>
      <c r="D84" s="59" t="s">
        <v>134</v>
      </c>
      <c r="E84" s="33">
        <v>22</v>
      </c>
      <c r="F84" s="33">
        <v>42.8</v>
      </c>
      <c r="G84" s="60">
        <f t="shared" si="11"/>
        <v>941.6</v>
      </c>
    </row>
    <row r="85" spans="1:7" x14ac:dyDescent="0.25">
      <c r="A85" s="31" t="s">
        <v>2215</v>
      </c>
      <c r="B85" s="35" t="s">
        <v>2252</v>
      </c>
      <c r="C85" s="58" t="s">
        <v>2216</v>
      </c>
      <c r="D85" s="59" t="s">
        <v>134</v>
      </c>
      <c r="E85" s="33">
        <v>19</v>
      </c>
      <c r="F85" s="33">
        <v>123.06</v>
      </c>
      <c r="G85" s="60">
        <f t="shared" si="11"/>
        <v>2338.14</v>
      </c>
    </row>
    <row r="86" spans="1:7" s="41" customFormat="1" x14ac:dyDescent="0.25">
      <c r="A86" s="34" t="s">
        <v>2217</v>
      </c>
      <c r="B86" s="75"/>
      <c r="C86" s="76" t="s">
        <v>2218</v>
      </c>
      <c r="D86" s="77" t="s">
        <v>57</v>
      </c>
      <c r="E86" s="81"/>
      <c r="F86" s="81"/>
      <c r="G86" s="82"/>
    </row>
    <row r="87" spans="1:7" s="41" customFormat="1" x14ac:dyDescent="0.25">
      <c r="A87" s="34" t="s">
        <v>2219</v>
      </c>
      <c r="B87" s="75"/>
      <c r="C87" s="76" t="s">
        <v>2220</v>
      </c>
      <c r="D87" s="77" t="s">
        <v>57</v>
      </c>
      <c r="E87" s="81"/>
      <c r="F87" s="81"/>
      <c r="G87" s="82"/>
    </row>
    <row r="88" spans="1:7" ht="33.75" x14ac:dyDescent="0.25">
      <c r="A88" s="31" t="s">
        <v>2221</v>
      </c>
      <c r="B88" s="35" t="s">
        <v>2246</v>
      </c>
      <c r="C88" s="58" t="s">
        <v>2204</v>
      </c>
      <c r="D88" s="59" t="s">
        <v>134</v>
      </c>
      <c r="E88" s="33">
        <v>11</v>
      </c>
      <c r="F88" s="33">
        <v>155.16999999999999</v>
      </c>
      <c r="G88" s="60">
        <f t="shared" ref="G88:G94" si="12">ROUND(E88*F88,2)</f>
        <v>1706.87</v>
      </c>
    </row>
    <row r="89" spans="1:7" ht="22.5" x14ac:dyDescent="0.25">
      <c r="A89" s="31" t="s">
        <v>2222</v>
      </c>
      <c r="B89" s="35" t="s">
        <v>2247</v>
      </c>
      <c r="C89" s="58" t="s">
        <v>2206</v>
      </c>
      <c r="D89" s="59" t="s">
        <v>134</v>
      </c>
      <c r="E89" s="33">
        <v>11</v>
      </c>
      <c r="F89" s="33">
        <v>101.66</v>
      </c>
      <c r="G89" s="60">
        <f t="shared" si="12"/>
        <v>1118.26</v>
      </c>
    </row>
    <row r="90" spans="1:7" x14ac:dyDescent="0.25">
      <c r="A90" s="31" t="s">
        <v>2223</v>
      </c>
      <c r="B90" s="35" t="s">
        <v>2248</v>
      </c>
      <c r="C90" s="58" t="s">
        <v>2208</v>
      </c>
      <c r="D90" s="59" t="s">
        <v>134</v>
      </c>
      <c r="E90" s="33">
        <v>11</v>
      </c>
      <c r="F90" s="33">
        <v>53.51</v>
      </c>
      <c r="G90" s="60">
        <f t="shared" si="12"/>
        <v>588.61</v>
      </c>
    </row>
    <row r="91" spans="1:7" x14ac:dyDescent="0.25">
      <c r="A91" s="31" t="s">
        <v>2224</v>
      </c>
      <c r="B91" s="35" t="s">
        <v>2249</v>
      </c>
      <c r="C91" s="58" t="s">
        <v>2210</v>
      </c>
      <c r="D91" s="59" t="s">
        <v>134</v>
      </c>
      <c r="E91" s="33">
        <v>11</v>
      </c>
      <c r="F91" s="33">
        <v>48.15</v>
      </c>
      <c r="G91" s="60">
        <f t="shared" si="12"/>
        <v>529.65</v>
      </c>
    </row>
    <row r="92" spans="1:7" ht="22.5" x14ac:dyDescent="0.25">
      <c r="A92" s="31" t="s">
        <v>2225</v>
      </c>
      <c r="B92" s="35" t="s">
        <v>2250</v>
      </c>
      <c r="C92" s="58" t="s">
        <v>2212</v>
      </c>
      <c r="D92" s="59" t="s">
        <v>134</v>
      </c>
      <c r="E92" s="33">
        <v>22</v>
      </c>
      <c r="F92" s="33">
        <v>37.450000000000003</v>
      </c>
      <c r="G92" s="60">
        <f t="shared" si="12"/>
        <v>823.9</v>
      </c>
    </row>
    <row r="93" spans="1:7" x14ac:dyDescent="0.25">
      <c r="A93" s="31" t="s">
        <v>2226</v>
      </c>
      <c r="B93" s="35" t="s">
        <v>2251</v>
      </c>
      <c r="C93" s="58" t="s">
        <v>2214</v>
      </c>
      <c r="D93" s="59" t="s">
        <v>134</v>
      </c>
      <c r="E93" s="33">
        <v>22</v>
      </c>
      <c r="F93" s="33">
        <v>42.8</v>
      </c>
      <c r="G93" s="60">
        <f t="shared" si="12"/>
        <v>941.6</v>
      </c>
    </row>
    <row r="94" spans="1:7" x14ac:dyDescent="0.25">
      <c r="A94" s="31" t="s">
        <v>2227</v>
      </c>
      <c r="B94" s="35" t="s">
        <v>2252</v>
      </c>
      <c r="C94" s="58" t="s">
        <v>2216</v>
      </c>
      <c r="D94" s="59" t="s">
        <v>134</v>
      </c>
      <c r="E94" s="33">
        <v>6</v>
      </c>
      <c r="F94" s="33">
        <v>123.06</v>
      </c>
      <c r="G94" s="60">
        <f t="shared" si="12"/>
        <v>738.36</v>
      </c>
    </row>
    <row r="95" spans="1:7" s="41" customFormat="1" x14ac:dyDescent="0.25">
      <c r="A95" s="34" t="s">
        <v>2228</v>
      </c>
      <c r="B95" s="75"/>
      <c r="C95" s="76" t="s">
        <v>2229</v>
      </c>
      <c r="D95" s="77" t="s">
        <v>57</v>
      </c>
      <c r="E95" s="81"/>
      <c r="F95" s="81"/>
      <c r="G95" s="82"/>
    </row>
    <row r="96" spans="1:7" ht="33.75" x14ac:dyDescent="0.25">
      <c r="A96" s="31" t="s">
        <v>2230</v>
      </c>
      <c r="B96" s="35" t="s">
        <v>2246</v>
      </c>
      <c r="C96" s="58" t="s">
        <v>2204</v>
      </c>
      <c r="D96" s="59" t="s">
        <v>134</v>
      </c>
      <c r="E96" s="33">
        <v>3</v>
      </c>
      <c r="F96" s="33">
        <v>155.16999999999999</v>
      </c>
      <c r="G96" s="60">
        <f t="shared" ref="G96:G102" si="13">ROUND(E96*F96,2)</f>
        <v>465.51</v>
      </c>
    </row>
    <row r="97" spans="1:8" ht="22.5" x14ac:dyDescent="0.25">
      <c r="A97" s="31" t="s">
        <v>2231</v>
      </c>
      <c r="B97" s="35" t="s">
        <v>2247</v>
      </c>
      <c r="C97" s="58" t="s">
        <v>2206</v>
      </c>
      <c r="D97" s="59" t="s">
        <v>134</v>
      </c>
      <c r="E97" s="33">
        <v>6</v>
      </c>
      <c r="F97" s="33">
        <v>101.66</v>
      </c>
      <c r="G97" s="60">
        <f t="shared" si="13"/>
        <v>609.96</v>
      </c>
    </row>
    <row r="98" spans="1:8" x14ac:dyDescent="0.25">
      <c r="A98" s="31" t="s">
        <v>2232</v>
      </c>
      <c r="B98" s="35" t="s">
        <v>2248</v>
      </c>
      <c r="C98" s="58" t="s">
        <v>2208</v>
      </c>
      <c r="D98" s="59" t="s">
        <v>134</v>
      </c>
      <c r="E98" s="33">
        <v>6</v>
      </c>
      <c r="F98" s="33">
        <v>53.51</v>
      </c>
      <c r="G98" s="60">
        <f t="shared" si="13"/>
        <v>321.06</v>
      </c>
    </row>
    <row r="99" spans="1:8" x14ac:dyDescent="0.25">
      <c r="A99" s="31" t="s">
        <v>2233</v>
      </c>
      <c r="B99" s="35" t="s">
        <v>2249</v>
      </c>
      <c r="C99" s="58" t="s">
        <v>2210</v>
      </c>
      <c r="D99" s="59" t="s">
        <v>134</v>
      </c>
      <c r="E99" s="33">
        <v>6</v>
      </c>
      <c r="F99" s="33">
        <v>48.15</v>
      </c>
      <c r="G99" s="60">
        <f t="shared" si="13"/>
        <v>288.89999999999998</v>
      </c>
    </row>
    <row r="100" spans="1:8" ht="22.5" x14ac:dyDescent="0.25">
      <c r="A100" s="31" t="s">
        <v>2234</v>
      </c>
      <c r="B100" s="35" t="s">
        <v>2250</v>
      </c>
      <c r="C100" s="58" t="s">
        <v>2212</v>
      </c>
      <c r="D100" s="59" t="s">
        <v>134</v>
      </c>
      <c r="E100" s="33">
        <v>12</v>
      </c>
      <c r="F100" s="33">
        <v>37.450000000000003</v>
      </c>
      <c r="G100" s="60">
        <f t="shared" si="13"/>
        <v>449.4</v>
      </c>
    </row>
    <row r="101" spans="1:8" x14ac:dyDescent="0.25">
      <c r="A101" s="31" t="s">
        <v>2235</v>
      </c>
      <c r="B101" s="35" t="s">
        <v>2251</v>
      </c>
      <c r="C101" s="58" t="s">
        <v>2214</v>
      </c>
      <c r="D101" s="59" t="s">
        <v>134</v>
      </c>
      <c r="E101" s="33">
        <v>12</v>
      </c>
      <c r="F101" s="33">
        <v>42.8</v>
      </c>
      <c r="G101" s="60">
        <f t="shared" si="13"/>
        <v>513.6</v>
      </c>
    </row>
    <row r="102" spans="1:8" x14ac:dyDescent="0.25">
      <c r="A102" s="31" t="s">
        <v>2236</v>
      </c>
      <c r="B102" s="35" t="s">
        <v>2252</v>
      </c>
      <c r="C102" s="58" t="s">
        <v>2216</v>
      </c>
      <c r="D102" s="59" t="s">
        <v>134</v>
      </c>
      <c r="E102" s="33">
        <v>3</v>
      </c>
      <c r="F102" s="33">
        <v>123.06</v>
      </c>
      <c r="G102" s="60">
        <f t="shared" si="13"/>
        <v>369.18</v>
      </c>
    </row>
    <row r="103" spans="1:8" s="41" customFormat="1" x14ac:dyDescent="0.25">
      <c r="A103" s="34" t="s">
        <v>2237</v>
      </c>
      <c r="B103" s="75"/>
      <c r="C103" s="76" t="s">
        <v>2238</v>
      </c>
      <c r="D103" s="77" t="s">
        <v>57</v>
      </c>
      <c r="E103" s="81"/>
      <c r="F103" s="81"/>
      <c r="G103" s="82"/>
    </row>
    <row r="104" spans="1:8" ht="22.5" x14ac:dyDescent="0.25">
      <c r="A104" s="31" t="s">
        <v>2239</v>
      </c>
      <c r="B104" s="35" t="s">
        <v>2253</v>
      </c>
      <c r="C104" s="58" t="s">
        <v>2240</v>
      </c>
      <c r="D104" s="59" t="s">
        <v>134</v>
      </c>
      <c r="E104" s="33">
        <v>500</v>
      </c>
      <c r="F104" s="33">
        <v>96.31</v>
      </c>
      <c r="G104" s="60">
        <f>ROUND(E104*F104,2)</f>
        <v>48155</v>
      </c>
    </row>
    <row r="105" spans="1:8" x14ac:dyDescent="0.25">
      <c r="A105" s="31" t="s">
        <v>2241</v>
      </c>
      <c r="B105" s="35" t="s">
        <v>2254</v>
      </c>
      <c r="C105" s="58" t="s">
        <v>2242</v>
      </c>
      <c r="D105" s="59" t="s">
        <v>134</v>
      </c>
      <c r="E105" s="33">
        <v>500</v>
      </c>
      <c r="F105" s="33">
        <v>39.33</v>
      </c>
      <c r="G105" s="60">
        <f>ROUND(E105*F105,2)</f>
        <v>19665</v>
      </c>
    </row>
    <row r="106" spans="1:8" x14ac:dyDescent="0.25">
      <c r="A106" s="52"/>
      <c r="B106" s="53"/>
      <c r="C106" s="25" t="s">
        <v>64</v>
      </c>
      <c r="D106" s="26" t="s">
        <v>64</v>
      </c>
      <c r="E106" s="25"/>
      <c r="F106" s="57" t="s">
        <v>8</v>
      </c>
      <c r="G106" s="27">
        <f>SUM(G77:G105)</f>
        <v>95193.180000000008</v>
      </c>
      <c r="H106" s="230"/>
    </row>
    <row r="107" spans="1:8" x14ac:dyDescent="0.25">
      <c r="A107" s="83">
        <v>4</v>
      </c>
      <c r="B107" s="15"/>
      <c r="C107" s="28" t="s">
        <v>109</v>
      </c>
      <c r="D107" s="29" t="s">
        <v>64</v>
      </c>
      <c r="E107" s="28"/>
      <c r="F107" s="28"/>
      <c r="G107" s="30"/>
    </row>
    <row r="108" spans="1:8" x14ac:dyDescent="0.25">
      <c r="A108" s="79" t="s">
        <v>878</v>
      </c>
      <c r="B108" s="75"/>
      <c r="C108" s="76" t="s">
        <v>65</v>
      </c>
      <c r="D108" s="77" t="s">
        <v>64</v>
      </c>
      <c r="E108" s="76"/>
      <c r="F108" s="76"/>
      <c r="G108" s="78"/>
    </row>
    <row r="109" spans="1:8" x14ac:dyDescent="0.25">
      <c r="A109" s="31" t="s">
        <v>879</v>
      </c>
      <c r="B109" s="61">
        <v>79472</v>
      </c>
      <c r="C109" s="58" t="s">
        <v>66</v>
      </c>
      <c r="D109" s="37" t="s">
        <v>60</v>
      </c>
      <c r="E109" s="33">
        <v>33000</v>
      </c>
      <c r="F109" s="33">
        <v>0.47</v>
      </c>
      <c r="G109" s="60">
        <f t="shared" ref="G109:G114" si="14">ROUND(E109*F109,2)</f>
        <v>15510</v>
      </c>
    </row>
    <row r="110" spans="1:8" ht="22.5" x14ac:dyDescent="0.25">
      <c r="A110" s="31" t="s">
        <v>880</v>
      </c>
      <c r="B110" s="61" t="s">
        <v>67</v>
      </c>
      <c r="C110" s="236" t="s">
        <v>2294</v>
      </c>
      <c r="D110" s="37" t="s">
        <v>183</v>
      </c>
      <c r="E110" s="33">
        <v>7504.98</v>
      </c>
      <c r="F110" s="33">
        <v>36.15</v>
      </c>
      <c r="G110" s="60">
        <f t="shared" si="14"/>
        <v>271305.03000000003</v>
      </c>
    </row>
    <row r="111" spans="1:8" ht="22.5" x14ac:dyDescent="0.25">
      <c r="A111" s="31" t="s">
        <v>881</v>
      </c>
      <c r="B111" s="61" t="s">
        <v>68</v>
      </c>
      <c r="C111" s="58" t="s">
        <v>2295</v>
      </c>
      <c r="D111" s="37" t="s">
        <v>183</v>
      </c>
      <c r="E111" s="33">
        <v>24147.14</v>
      </c>
      <c r="F111" s="33">
        <v>31.18</v>
      </c>
      <c r="G111" s="60">
        <f t="shared" si="14"/>
        <v>752907.83</v>
      </c>
    </row>
    <row r="112" spans="1:8" ht="22.5" x14ac:dyDescent="0.25">
      <c r="A112" s="31" t="s">
        <v>882</v>
      </c>
      <c r="B112" s="61">
        <v>41721</v>
      </c>
      <c r="C112" s="58" t="s">
        <v>69</v>
      </c>
      <c r="D112" s="37" t="s">
        <v>183</v>
      </c>
      <c r="E112" s="33">
        <v>5795.31</v>
      </c>
      <c r="F112" s="33">
        <v>2.86</v>
      </c>
      <c r="G112" s="60">
        <f t="shared" si="14"/>
        <v>16574.59</v>
      </c>
    </row>
    <row r="113" spans="1:8" ht="22.5" x14ac:dyDescent="0.25">
      <c r="A113" s="31" t="s">
        <v>1089</v>
      </c>
      <c r="B113" s="61">
        <v>41722</v>
      </c>
      <c r="C113" s="58" t="s">
        <v>70</v>
      </c>
      <c r="D113" s="37" t="s">
        <v>183</v>
      </c>
      <c r="E113" s="33">
        <v>13522.38</v>
      </c>
      <c r="F113" s="33">
        <v>4.32</v>
      </c>
      <c r="G113" s="60">
        <f t="shared" si="14"/>
        <v>58416.68</v>
      </c>
    </row>
    <row r="114" spans="1:8" ht="22.5" x14ac:dyDescent="0.25">
      <c r="A114" s="31" t="s">
        <v>1090</v>
      </c>
      <c r="B114" s="61" t="s">
        <v>71</v>
      </c>
      <c r="C114" s="58" t="s">
        <v>72</v>
      </c>
      <c r="D114" s="37" t="s">
        <v>183</v>
      </c>
      <c r="E114" s="33">
        <v>6003.98</v>
      </c>
      <c r="F114" s="33">
        <v>2.65</v>
      </c>
      <c r="G114" s="60">
        <f t="shared" si="14"/>
        <v>15910.55</v>
      </c>
    </row>
    <row r="115" spans="1:8" x14ac:dyDescent="0.25">
      <c r="A115" s="52" t="s">
        <v>64</v>
      </c>
      <c r="B115" s="53"/>
      <c r="C115" s="25" t="s">
        <v>64</v>
      </c>
      <c r="D115" s="26" t="s">
        <v>64</v>
      </c>
      <c r="E115" s="25"/>
      <c r="F115" s="57" t="s">
        <v>8</v>
      </c>
      <c r="G115" s="27">
        <f>SUM(G109:G114)</f>
        <v>1130624.68</v>
      </c>
      <c r="H115" s="230"/>
    </row>
    <row r="116" spans="1:8" x14ac:dyDescent="0.25">
      <c r="A116" s="38" t="s">
        <v>975</v>
      </c>
      <c r="B116" s="15"/>
      <c r="C116" s="28" t="s">
        <v>21</v>
      </c>
      <c r="D116" s="29" t="s">
        <v>64</v>
      </c>
      <c r="E116" s="28"/>
      <c r="F116" s="28"/>
      <c r="G116" s="30"/>
    </row>
    <row r="117" spans="1:8" x14ac:dyDescent="0.25">
      <c r="A117" s="14" t="s">
        <v>976</v>
      </c>
      <c r="B117" s="15"/>
      <c r="C117" s="28" t="s">
        <v>73</v>
      </c>
      <c r="D117" s="29" t="s">
        <v>57</v>
      </c>
      <c r="E117" s="28"/>
      <c r="F117" s="28"/>
      <c r="G117" s="30" t="s">
        <v>64</v>
      </c>
    </row>
    <row r="118" spans="1:8" x14ac:dyDescent="0.25">
      <c r="A118" s="17" t="s">
        <v>977</v>
      </c>
      <c r="B118" s="19">
        <v>72961</v>
      </c>
      <c r="C118" s="22" t="s">
        <v>74</v>
      </c>
      <c r="D118" s="37" t="s">
        <v>60</v>
      </c>
      <c r="E118" s="23">
        <v>14405.7</v>
      </c>
      <c r="F118" s="33">
        <v>1.25</v>
      </c>
      <c r="G118" s="21">
        <f t="shared" ref="G118:G121" si="15">ROUND(E118*F118,2)</f>
        <v>18007.13</v>
      </c>
    </row>
    <row r="119" spans="1:8" ht="33.75" x14ac:dyDescent="0.25">
      <c r="A119" s="17" t="s">
        <v>978</v>
      </c>
      <c r="B119" s="19" t="s">
        <v>75</v>
      </c>
      <c r="C119" s="236" t="s">
        <v>2296</v>
      </c>
      <c r="D119" s="37" t="s">
        <v>183</v>
      </c>
      <c r="E119" s="33">
        <v>2881.14</v>
      </c>
      <c r="F119" s="33">
        <v>42.68</v>
      </c>
      <c r="G119" s="60">
        <f t="shared" si="15"/>
        <v>122967.06</v>
      </c>
    </row>
    <row r="120" spans="1:8" ht="33.75" x14ac:dyDescent="0.25">
      <c r="A120" s="17" t="s">
        <v>979</v>
      </c>
      <c r="B120" s="19" t="s">
        <v>76</v>
      </c>
      <c r="C120" s="22" t="s">
        <v>1069</v>
      </c>
      <c r="D120" s="37" t="s">
        <v>183</v>
      </c>
      <c r="E120" s="23">
        <v>2881.14</v>
      </c>
      <c r="F120" s="33">
        <v>108.7</v>
      </c>
      <c r="G120" s="21">
        <f t="shared" si="15"/>
        <v>313179.92</v>
      </c>
    </row>
    <row r="121" spans="1:8" ht="33.75" x14ac:dyDescent="0.25">
      <c r="A121" s="17" t="s">
        <v>980</v>
      </c>
      <c r="B121" s="19" t="s">
        <v>77</v>
      </c>
      <c r="C121" s="22" t="s">
        <v>78</v>
      </c>
      <c r="D121" s="37" t="s">
        <v>60</v>
      </c>
      <c r="E121" s="23">
        <v>14405.68</v>
      </c>
      <c r="F121" s="33">
        <v>65.52</v>
      </c>
      <c r="G121" s="21">
        <f t="shared" si="15"/>
        <v>943860.15</v>
      </c>
    </row>
    <row r="122" spans="1:8" x14ac:dyDescent="0.25">
      <c r="A122" s="14" t="s">
        <v>981</v>
      </c>
      <c r="B122" s="15"/>
      <c r="C122" s="28" t="s">
        <v>79</v>
      </c>
      <c r="D122" s="29" t="s">
        <v>57</v>
      </c>
      <c r="E122" s="28"/>
      <c r="F122" s="28"/>
      <c r="G122" s="24"/>
    </row>
    <row r="123" spans="1:8" ht="33.75" x14ac:dyDescent="0.25">
      <c r="A123" s="17" t="s">
        <v>982</v>
      </c>
      <c r="B123" s="19" t="s">
        <v>75</v>
      </c>
      <c r="C123" s="236" t="s">
        <v>2296</v>
      </c>
      <c r="D123" s="37" t="s">
        <v>183</v>
      </c>
      <c r="E123" s="33">
        <v>2248.5300000000002</v>
      </c>
      <c r="F123" s="33">
        <v>42.68</v>
      </c>
      <c r="G123" s="60">
        <f t="shared" ref="G123:G124" si="16">ROUND(E123*F123,2)</f>
        <v>95967.26</v>
      </c>
    </row>
    <row r="124" spans="1:8" ht="33.75" x14ac:dyDescent="0.25">
      <c r="A124" s="17" t="s">
        <v>1091</v>
      </c>
      <c r="B124" s="19" t="s">
        <v>80</v>
      </c>
      <c r="C124" s="22" t="s">
        <v>917</v>
      </c>
      <c r="D124" s="37" t="s">
        <v>60</v>
      </c>
      <c r="E124" s="23">
        <v>11242.66</v>
      </c>
      <c r="F124" s="33">
        <v>61.5</v>
      </c>
      <c r="G124" s="21">
        <f t="shared" si="16"/>
        <v>691423.59</v>
      </c>
    </row>
    <row r="125" spans="1:8" x14ac:dyDescent="0.25">
      <c r="A125" s="52" t="s">
        <v>64</v>
      </c>
      <c r="B125" s="53"/>
      <c r="C125" s="25" t="s">
        <v>64</v>
      </c>
      <c r="D125" s="26" t="s">
        <v>64</v>
      </c>
      <c r="E125" s="25"/>
      <c r="F125" s="57" t="s">
        <v>8</v>
      </c>
      <c r="G125" s="27">
        <f>SUM(G118:G124)</f>
        <v>2185405.11</v>
      </c>
      <c r="H125" s="230"/>
    </row>
    <row r="126" spans="1:8" x14ac:dyDescent="0.25">
      <c r="A126" s="38" t="s">
        <v>983</v>
      </c>
      <c r="B126" s="15"/>
      <c r="C126" s="28" t="s">
        <v>81</v>
      </c>
      <c r="D126" s="29" t="s">
        <v>64</v>
      </c>
      <c r="E126" s="28"/>
      <c r="F126" s="28"/>
      <c r="G126" s="30"/>
    </row>
    <row r="127" spans="1:8" ht="56.25" x14ac:dyDescent="0.25">
      <c r="A127" s="17" t="s">
        <v>984</v>
      </c>
      <c r="B127" s="19">
        <v>90105</v>
      </c>
      <c r="C127" s="22" t="s">
        <v>82</v>
      </c>
      <c r="D127" s="37" t="s">
        <v>183</v>
      </c>
      <c r="E127" s="23">
        <v>2826.71</v>
      </c>
      <c r="F127" s="33">
        <v>12.6</v>
      </c>
      <c r="G127" s="21">
        <f t="shared" ref="G127:G142" si="17">ROUND(E127*F127,2)</f>
        <v>35616.550000000003</v>
      </c>
    </row>
    <row r="128" spans="1:8" ht="22.5" x14ac:dyDescent="0.25">
      <c r="A128" s="17" t="s">
        <v>985</v>
      </c>
      <c r="B128" s="19">
        <v>93358</v>
      </c>
      <c r="C128" s="22" t="s">
        <v>83</v>
      </c>
      <c r="D128" s="37" t="s">
        <v>183</v>
      </c>
      <c r="E128" s="23">
        <v>284.93</v>
      </c>
      <c r="F128" s="33">
        <v>55.81</v>
      </c>
      <c r="G128" s="21">
        <f t="shared" si="17"/>
        <v>15901.94</v>
      </c>
    </row>
    <row r="129" spans="1:8" ht="56.25" x14ac:dyDescent="0.25">
      <c r="A129" s="17" t="s">
        <v>986</v>
      </c>
      <c r="B129" s="19">
        <v>92835</v>
      </c>
      <c r="C129" s="22" t="s">
        <v>84</v>
      </c>
      <c r="D129" s="37" t="s">
        <v>111</v>
      </c>
      <c r="E129" s="23">
        <v>678.55</v>
      </c>
      <c r="F129" s="33">
        <v>145.44</v>
      </c>
      <c r="G129" s="21">
        <f t="shared" si="17"/>
        <v>98688.31</v>
      </c>
    </row>
    <row r="130" spans="1:8" ht="56.25" x14ac:dyDescent="0.25">
      <c r="A130" s="17" t="s">
        <v>1092</v>
      </c>
      <c r="B130" s="19">
        <v>92839</v>
      </c>
      <c r="C130" s="22" t="s">
        <v>85</v>
      </c>
      <c r="D130" s="37" t="s">
        <v>111</v>
      </c>
      <c r="E130" s="23">
        <v>272.79000000000002</v>
      </c>
      <c r="F130" s="33">
        <v>240.31</v>
      </c>
      <c r="G130" s="21">
        <f t="shared" si="17"/>
        <v>65554.16</v>
      </c>
    </row>
    <row r="131" spans="1:8" ht="56.25" x14ac:dyDescent="0.25">
      <c r="A131" s="17" t="s">
        <v>1093</v>
      </c>
      <c r="B131" s="19">
        <v>92214</v>
      </c>
      <c r="C131" s="22" t="s">
        <v>86</v>
      </c>
      <c r="D131" s="37" t="s">
        <v>111</v>
      </c>
      <c r="E131" s="23">
        <v>21.22</v>
      </c>
      <c r="F131" s="33">
        <v>234.03</v>
      </c>
      <c r="G131" s="21">
        <f t="shared" si="17"/>
        <v>4966.12</v>
      </c>
    </row>
    <row r="132" spans="1:8" ht="22.5" x14ac:dyDescent="0.25">
      <c r="A132" s="17" t="s">
        <v>1094</v>
      </c>
      <c r="B132" s="19" t="s">
        <v>87</v>
      </c>
      <c r="C132" s="22" t="s">
        <v>88</v>
      </c>
      <c r="D132" s="37" t="s">
        <v>15</v>
      </c>
      <c r="E132" s="23">
        <v>7</v>
      </c>
      <c r="F132" s="33">
        <v>885.84</v>
      </c>
      <c r="G132" s="21">
        <f t="shared" si="17"/>
        <v>6200.88</v>
      </c>
    </row>
    <row r="133" spans="1:8" ht="22.5" x14ac:dyDescent="0.25">
      <c r="A133" s="17" t="s">
        <v>1095</v>
      </c>
      <c r="B133" s="19" t="s">
        <v>89</v>
      </c>
      <c r="C133" s="22" t="s">
        <v>90</v>
      </c>
      <c r="D133" s="37" t="s">
        <v>15</v>
      </c>
      <c r="E133" s="23">
        <v>40</v>
      </c>
      <c r="F133" s="33">
        <v>1901.71</v>
      </c>
      <c r="G133" s="21">
        <f t="shared" si="17"/>
        <v>76068.399999999994</v>
      </c>
    </row>
    <row r="134" spans="1:8" x14ac:dyDescent="0.25">
      <c r="A134" s="17" t="s">
        <v>1096</v>
      </c>
      <c r="B134" s="19" t="s">
        <v>91</v>
      </c>
      <c r="C134" s="22" t="s">
        <v>92</v>
      </c>
      <c r="D134" s="37" t="s">
        <v>15</v>
      </c>
      <c r="E134" s="23">
        <v>6</v>
      </c>
      <c r="F134" s="33">
        <v>2458.06</v>
      </c>
      <c r="G134" s="21">
        <f t="shared" si="17"/>
        <v>14748.36</v>
      </c>
    </row>
    <row r="135" spans="1:8" x14ac:dyDescent="0.25">
      <c r="A135" s="17" t="s">
        <v>1097</v>
      </c>
      <c r="B135" s="19" t="s">
        <v>93</v>
      </c>
      <c r="C135" s="22" t="s">
        <v>94</v>
      </c>
      <c r="D135" s="37" t="s">
        <v>15</v>
      </c>
      <c r="E135" s="23">
        <v>2</v>
      </c>
      <c r="F135" s="33">
        <v>2037.18</v>
      </c>
      <c r="G135" s="21">
        <f t="shared" si="17"/>
        <v>4074.36</v>
      </c>
    </row>
    <row r="136" spans="1:8" x14ac:dyDescent="0.25">
      <c r="A136" s="17" t="s">
        <v>1098</v>
      </c>
      <c r="B136" s="19" t="s">
        <v>95</v>
      </c>
      <c r="C136" s="22" t="s">
        <v>96</v>
      </c>
      <c r="D136" s="37" t="s">
        <v>183</v>
      </c>
      <c r="E136" s="23">
        <v>2815.81</v>
      </c>
      <c r="F136" s="33">
        <v>21.65</v>
      </c>
      <c r="G136" s="21">
        <f t="shared" si="17"/>
        <v>60962.29</v>
      </c>
    </row>
    <row r="137" spans="1:8" ht="22.5" x14ac:dyDescent="0.25">
      <c r="A137" s="17" t="s">
        <v>1099</v>
      </c>
      <c r="B137" s="19" t="s">
        <v>97</v>
      </c>
      <c r="C137" s="22" t="s">
        <v>98</v>
      </c>
      <c r="D137" s="37" t="s">
        <v>183</v>
      </c>
      <c r="E137" s="33">
        <v>79.14</v>
      </c>
      <c r="F137" s="33">
        <v>235.18</v>
      </c>
      <c r="G137" s="60">
        <f t="shared" si="17"/>
        <v>18612.150000000001</v>
      </c>
    </row>
    <row r="138" spans="1:8" ht="22.5" x14ac:dyDescent="0.25">
      <c r="A138" s="17" t="s">
        <v>1100</v>
      </c>
      <c r="B138" s="19" t="s">
        <v>99</v>
      </c>
      <c r="C138" s="22" t="s">
        <v>100</v>
      </c>
      <c r="D138" s="37" t="s">
        <v>111</v>
      </c>
      <c r="E138" s="23">
        <v>85.3</v>
      </c>
      <c r="F138" s="33">
        <v>184.38</v>
      </c>
      <c r="G138" s="21">
        <f t="shared" si="17"/>
        <v>15727.61</v>
      </c>
    </row>
    <row r="139" spans="1:8" ht="33.75" x14ac:dyDescent="0.25">
      <c r="A139" s="17" t="s">
        <v>1101</v>
      </c>
      <c r="B139" s="19" t="s">
        <v>101</v>
      </c>
      <c r="C139" s="22" t="s">
        <v>102</v>
      </c>
      <c r="D139" s="37" t="s">
        <v>111</v>
      </c>
      <c r="E139" s="23">
        <v>136</v>
      </c>
      <c r="F139" s="33">
        <v>92.45</v>
      </c>
      <c r="G139" s="21">
        <f t="shared" si="17"/>
        <v>12573.2</v>
      </c>
    </row>
    <row r="140" spans="1:8" x14ac:dyDescent="0.25">
      <c r="A140" s="17" t="s">
        <v>1102</v>
      </c>
      <c r="B140" s="19" t="s">
        <v>103</v>
      </c>
      <c r="C140" s="22" t="s">
        <v>104</v>
      </c>
      <c r="D140" s="37" t="s">
        <v>15</v>
      </c>
      <c r="E140" s="23">
        <v>28</v>
      </c>
      <c r="F140" s="33">
        <v>34.54</v>
      </c>
      <c r="G140" s="21">
        <f t="shared" si="17"/>
        <v>967.12</v>
      </c>
    </row>
    <row r="141" spans="1:8" x14ac:dyDescent="0.25">
      <c r="A141" s="17" t="s">
        <v>1103</v>
      </c>
      <c r="B141" s="19" t="s">
        <v>105</v>
      </c>
      <c r="C141" s="22" t="s">
        <v>106</v>
      </c>
      <c r="D141" s="37" t="s">
        <v>111</v>
      </c>
      <c r="E141" s="23">
        <v>480</v>
      </c>
      <c r="F141" s="33">
        <v>52.9</v>
      </c>
      <c r="G141" s="21">
        <f t="shared" si="17"/>
        <v>25392</v>
      </c>
    </row>
    <row r="142" spans="1:8" ht="22.5" x14ac:dyDescent="0.25">
      <c r="A142" s="17" t="s">
        <v>1104</v>
      </c>
      <c r="B142" s="19" t="s">
        <v>107</v>
      </c>
      <c r="C142" s="22" t="s">
        <v>108</v>
      </c>
      <c r="D142" s="37" t="s">
        <v>111</v>
      </c>
      <c r="E142" s="23">
        <v>175</v>
      </c>
      <c r="F142" s="33">
        <v>112.81</v>
      </c>
      <c r="G142" s="21">
        <f t="shared" si="17"/>
        <v>19741.75</v>
      </c>
    </row>
    <row r="143" spans="1:8" x14ac:dyDescent="0.25">
      <c r="A143" s="52" t="s">
        <v>64</v>
      </c>
      <c r="B143" s="53"/>
      <c r="C143" s="25" t="s">
        <v>64</v>
      </c>
      <c r="D143" s="26" t="s">
        <v>64</v>
      </c>
      <c r="E143" s="25"/>
      <c r="F143" s="57" t="s">
        <v>8</v>
      </c>
      <c r="G143" s="27">
        <f>SUM(G127:G142)</f>
        <v>475795.19999999995</v>
      </c>
      <c r="H143" s="230"/>
    </row>
    <row r="144" spans="1:8" s="41" customFormat="1" x14ac:dyDescent="0.25">
      <c r="A144" s="38" t="s">
        <v>987</v>
      </c>
      <c r="B144" s="40"/>
      <c r="C144" s="28" t="s">
        <v>110</v>
      </c>
      <c r="D144" s="29" t="s">
        <v>57</v>
      </c>
      <c r="E144" s="28"/>
      <c r="F144" s="28"/>
      <c r="G144" s="30"/>
    </row>
    <row r="145" spans="1:7" ht="33.75" x14ac:dyDescent="0.25">
      <c r="A145" s="17" t="s">
        <v>988</v>
      </c>
      <c r="B145" s="19">
        <v>91929</v>
      </c>
      <c r="C145" s="22" t="s">
        <v>1039</v>
      </c>
      <c r="D145" s="37" t="s">
        <v>111</v>
      </c>
      <c r="E145" s="23">
        <v>13000</v>
      </c>
      <c r="F145" s="33">
        <v>4.6100000000000003</v>
      </c>
      <c r="G145" s="21">
        <f t="shared" ref="G145:G160" si="18">ROUND(E145*F145,2)</f>
        <v>59930</v>
      </c>
    </row>
    <row r="146" spans="1:7" ht="33.75" x14ac:dyDescent="0.25">
      <c r="A146" s="17" t="s">
        <v>989</v>
      </c>
      <c r="B146" s="19">
        <v>92984</v>
      </c>
      <c r="C146" s="22" t="s">
        <v>1040</v>
      </c>
      <c r="D146" s="37" t="s">
        <v>111</v>
      </c>
      <c r="E146" s="23">
        <v>1500</v>
      </c>
      <c r="F146" s="33">
        <v>16.59</v>
      </c>
      <c r="G146" s="21">
        <f t="shared" si="18"/>
        <v>24885</v>
      </c>
    </row>
    <row r="147" spans="1:7" x14ac:dyDescent="0.25">
      <c r="A147" s="17" t="s">
        <v>990</v>
      </c>
      <c r="B147" s="19" t="s">
        <v>112</v>
      </c>
      <c r="C147" s="22" t="s">
        <v>113</v>
      </c>
      <c r="D147" s="37" t="s">
        <v>111</v>
      </c>
      <c r="E147" s="23">
        <v>7500</v>
      </c>
      <c r="F147" s="33">
        <v>24</v>
      </c>
      <c r="G147" s="21">
        <f t="shared" si="18"/>
        <v>180000</v>
      </c>
    </row>
    <row r="148" spans="1:7" x14ac:dyDescent="0.25">
      <c r="A148" s="17" t="s">
        <v>991</v>
      </c>
      <c r="B148" s="19" t="s">
        <v>114</v>
      </c>
      <c r="C148" s="22" t="s">
        <v>115</v>
      </c>
      <c r="D148" s="37" t="s">
        <v>111</v>
      </c>
      <c r="E148" s="23">
        <v>180</v>
      </c>
      <c r="F148" s="33">
        <v>41.3</v>
      </c>
      <c r="G148" s="21">
        <f t="shared" si="18"/>
        <v>7434</v>
      </c>
    </row>
    <row r="149" spans="1:7" x14ac:dyDescent="0.25">
      <c r="A149" s="17" t="s">
        <v>992</v>
      </c>
      <c r="B149" s="19">
        <v>83399</v>
      </c>
      <c r="C149" s="22" t="s">
        <v>116</v>
      </c>
      <c r="D149" s="37" t="s">
        <v>15</v>
      </c>
      <c r="E149" s="23">
        <v>66</v>
      </c>
      <c r="F149" s="33">
        <v>34.76</v>
      </c>
      <c r="G149" s="21">
        <f t="shared" si="18"/>
        <v>2294.16</v>
      </c>
    </row>
    <row r="150" spans="1:7" ht="22.5" x14ac:dyDescent="0.25">
      <c r="A150" s="17" t="s">
        <v>993</v>
      </c>
      <c r="B150" s="19">
        <v>83485</v>
      </c>
      <c r="C150" s="22" t="s">
        <v>117</v>
      </c>
      <c r="D150" s="37" t="s">
        <v>15</v>
      </c>
      <c r="E150" s="23">
        <v>66</v>
      </c>
      <c r="F150" s="33">
        <v>46.42</v>
      </c>
      <c r="G150" s="21">
        <f t="shared" si="18"/>
        <v>3063.72</v>
      </c>
    </row>
    <row r="151" spans="1:7" x14ac:dyDescent="0.25">
      <c r="A151" s="17" t="s">
        <v>1105</v>
      </c>
      <c r="B151" s="19">
        <v>72252</v>
      </c>
      <c r="C151" s="22" t="s">
        <v>1041</v>
      </c>
      <c r="D151" s="37" t="s">
        <v>111</v>
      </c>
      <c r="E151" s="23">
        <v>700</v>
      </c>
      <c r="F151" s="33">
        <v>20.95</v>
      </c>
      <c r="G151" s="21">
        <f t="shared" si="18"/>
        <v>14665</v>
      </c>
    </row>
    <row r="152" spans="1:7" ht="33.75" x14ac:dyDescent="0.25">
      <c r="A152" s="17" t="s">
        <v>1106</v>
      </c>
      <c r="B152" s="19" t="s">
        <v>118</v>
      </c>
      <c r="C152" s="22" t="s">
        <v>1042</v>
      </c>
      <c r="D152" s="37" t="s">
        <v>15</v>
      </c>
      <c r="E152" s="23">
        <v>132</v>
      </c>
      <c r="F152" s="33">
        <v>5.36</v>
      </c>
      <c r="G152" s="21">
        <f t="shared" si="18"/>
        <v>707.52</v>
      </c>
    </row>
    <row r="153" spans="1:7" ht="22.5" x14ac:dyDescent="0.25">
      <c r="A153" s="17" t="s">
        <v>1107</v>
      </c>
      <c r="B153" s="19">
        <v>72261</v>
      </c>
      <c r="C153" s="22" t="s">
        <v>1043</v>
      </c>
      <c r="D153" s="37" t="s">
        <v>15</v>
      </c>
      <c r="E153" s="23">
        <v>132</v>
      </c>
      <c r="F153" s="33">
        <v>13.68</v>
      </c>
      <c r="G153" s="21">
        <f t="shared" si="18"/>
        <v>1805.76</v>
      </c>
    </row>
    <row r="154" spans="1:7" ht="22.5" x14ac:dyDescent="0.25">
      <c r="A154" s="17" t="s">
        <v>1108</v>
      </c>
      <c r="B154" s="19" t="s">
        <v>119</v>
      </c>
      <c r="C154" s="22" t="s">
        <v>120</v>
      </c>
      <c r="D154" s="37" t="s">
        <v>15</v>
      </c>
      <c r="E154" s="23">
        <v>66</v>
      </c>
      <c r="F154" s="33">
        <v>203.56</v>
      </c>
      <c r="G154" s="21">
        <f t="shared" si="18"/>
        <v>13434.96</v>
      </c>
    </row>
    <row r="155" spans="1:7" ht="22.5" x14ac:dyDescent="0.25">
      <c r="A155" s="17" t="s">
        <v>1109</v>
      </c>
      <c r="B155" s="19" t="s">
        <v>121</v>
      </c>
      <c r="C155" s="22" t="s">
        <v>122</v>
      </c>
      <c r="D155" s="37" t="s">
        <v>15</v>
      </c>
      <c r="E155" s="23">
        <v>15</v>
      </c>
      <c r="F155" s="33">
        <v>317.72000000000003</v>
      </c>
      <c r="G155" s="21">
        <f t="shared" si="18"/>
        <v>4765.8</v>
      </c>
    </row>
    <row r="156" spans="1:7" ht="56.25" x14ac:dyDescent="0.25">
      <c r="A156" s="17" t="s">
        <v>1110</v>
      </c>
      <c r="B156" s="61" t="s">
        <v>1083</v>
      </c>
      <c r="C156" s="58" t="s">
        <v>123</v>
      </c>
      <c r="D156" s="37" t="s">
        <v>15</v>
      </c>
      <c r="E156" s="33">
        <v>1</v>
      </c>
      <c r="F156" s="33">
        <v>4832.41</v>
      </c>
      <c r="G156" s="60">
        <f t="shared" si="18"/>
        <v>4832.41</v>
      </c>
    </row>
    <row r="157" spans="1:7" ht="123.75" x14ac:dyDescent="0.25">
      <c r="A157" s="17" t="s">
        <v>1111</v>
      </c>
      <c r="B157" s="19" t="s">
        <v>124</v>
      </c>
      <c r="C157" s="22" t="s">
        <v>125</v>
      </c>
      <c r="D157" s="37" t="s">
        <v>15</v>
      </c>
      <c r="E157" s="23">
        <v>1</v>
      </c>
      <c r="F157" s="33">
        <v>1039.03</v>
      </c>
      <c r="G157" s="21">
        <f t="shared" si="18"/>
        <v>1039.03</v>
      </c>
    </row>
    <row r="158" spans="1:7" ht="33.75" x14ac:dyDescent="0.25">
      <c r="A158" s="17" t="s">
        <v>1112</v>
      </c>
      <c r="B158" s="19" t="s">
        <v>126</v>
      </c>
      <c r="C158" s="22" t="s">
        <v>127</v>
      </c>
      <c r="D158" s="37" t="s">
        <v>15</v>
      </c>
      <c r="E158" s="23">
        <v>1</v>
      </c>
      <c r="F158" s="33">
        <v>11.37</v>
      </c>
      <c r="G158" s="21">
        <f t="shared" si="18"/>
        <v>11.37</v>
      </c>
    </row>
    <row r="159" spans="1:7" ht="22.5" x14ac:dyDescent="0.25">
      <c r="A159" s="17" t="s">
        <v>1113</v>
      </c>
      <c r="B159" s="19" t="s">
        <v>128</v>
      </c>
      <c r="C159" s="22" t="s">
        <v>129</v>
      </c>
      <c r="D159" s="37" t="s">
        <v>15</v>
      </c>
      <c r="E159" s="23">
        <v>1</v>
      </c>
      <c r="F159" s="33">
        <v>1.81</v>
      </c>
      <c r="G159" s="21">
        <f t="shared" si="18"/>
        <v>1.81</v>
      </c>
    </row>
    <row r="160" spans="1:7" x14ac:dyDescent="0.25">
      <c r="A160" s="17" t="s">
        <v>1114</v>
      </c>
      <c r="B160" s="19" t="s">
        <v>130</v>
      </c>
      <c r="C160" s="22" t="s">
        <v>131</v>
      </c>
      <c r="D160" s="37" t="s">
        <v>111</v>
      </c>
      <c r="E160" s="23">
        <v>5</v>
      </c>
      <c r="F160" s="33">
        <v>28.71</v>
      </c>
      <c r="G160" s="21">
        <f t="shared" si="18"/>
        <v>143.55000000000001</v>
      </c>
    </row>
    <row r="161" spans="1:8" x14ac:dyDescent="0.25">
      <c r="A161" s="52" t="s">
        <v>64</v>
      </c>
      <c r="B161" s="53"/>
      <c r="C161" s="25" t="s">
        <v>64</v>
      </c>
      <c r="D161" s="26" t="s">
        <v>64</v>
      </c>
      <c r="E161" s="25"/>
      <c r="F161" s="53" t="s">
        <v>8</v>
      </c>
      <c r="G161" s="27">
        <f>SUM(G144:G160)</f>
        <v>319014.08999999997</v>
      </c>
      <c r="H161" s="230"/>
    </row>
    <row r="162" spans="1:8" x14ac:dyDescent="0.25">
      <c r="A162" s="38" t="s">
        <v>994</v>
      </c>
      <c r="B162" s="42"/>
      <c r="C162" s="28" t="s">
        <v>132</v>
      </c>
      <c r="D162" s="43" t="s">
        <v>57</v>
      </c>
      <c r="E162" s="44"/>
      <c r="F162" s="44"/>
      <c r="G162" s="39"/>
    </row>
    <row r="163" spans="1:8" ht="22.5" x14ac:dyDescent="0.25">
      <c r="A163" s="17" t="s">
        <v>995</v>
      </c>
      <c r="B163" s="19">
        <v>83398</v>
      </c>
      <c r="C163" s="22" t="s">
        <v>133</v>
      </c>
      <c r="D163" s="37" t="s">
        <v>134</v>
      </c>
      <c r="E163" s="23">
        <v>1</v>
      </c>
      <c r="F163" s="33">
        <v>904.35</v>
      </c>
      <c r="G163" s="21">
        <f t="shared" ref="G163:G165" si="19">ROUND(E163*F163,2)</f>
        <v>904.35</v>
      </c>
    </row>
    <row r="164" spans="1:8" ht="45" x14ac:dyDescent="0.25">
      <c r="A164" s="17" t="s">
        <v>996</v>
      </c>
      <c r="B164" s="19" t="s">
        <v>135</v>
      </c>
      <c r="C164" s="22" t="s">
        <v>136</v>
      </c>
      <c r="D164" s="37" t="s">
        <v>134</v>
      </c>
      <c r="E164" s="23">
        <v>1</v>
      </c>
      <c r="F164" s="33">
        <v>7930.52</v>
      </c>
      <c r="G164" s="21">
        <f t="shared" si="19"/>
        <v>7930.52</v>
      </c>
    </row>
    <row r="165" spans="1:8" ht="22.5" x14ac:dyDescent="0.25">
      <c r="A165" s="17" t="s">
        <v>1115</v>
      </c>
      <c r="B165" s="19" t="s">
        <v>137</v>
      </c>
      <c r="C165" s="22" t="s">
        <v>138</v>
      </c>
      <c r="D165" s="37" t="s">
        <v>134</v>
      </c>
      <c r="E165" s="23">
        <v>1</v>
      </c>
      <c r="F165" s="33">
        <v>19200</v>
      </c>
      <c r="G165" s="21">
        <f t="shared" si="19"/>
        <v>19200</v>
      </c>
    </row>
    <row r="166" spans="1:8" x14ac:dyDescent="0.25">
      <c r="A166" s="52" t="s">
        <v>64</v>
      </c>
      <c r="B166" s="53"/>
      <c r="C166" s="25" t="s">
        <v>64</v>
      </c>
      <c r="D166" s="26" t="s">
        <v>64</v>
      </c>
      <c r="E166" s="25"/>
      <c r="F166" s="57" t="s">
        <v>8</v>
      </c>
      <c r="G166" s="27">
        <f>SUM(G162:G165)</f>
        <v>28034.870000000003</v>
      </c>
      <c r="H166" s="230"/>
    </row>
    <row r="167" spans="1:8" x14ac:dyDescent="0.25">
      <c r="A167" s="38" t="s">
        <v>999</v>
      </c>
      <c r="B167" s="42"/>
      <c r="C167" s="28" t="s">
        <v>139</v>
      </c>
      <c r="D167" s="43" t="s">
        <v>57</v>
      </c>
      <c r="E167" s="44"/>
      <c r="F167" s="44"/>
      <c r="G167" s="39"/>
    </row>
    <row r="168" spans="1:8" ht="45" x14ac:dyDescent="0.25">
      <c r="A168" s="17" t="s">
        <v>997</v>
      </c>
      <c r="B168" s="19" t="s">
        <v>140</v>
      </c>
      <c r="C168" s="22" t="s">
        <v>838</v>
      </c>
      <c r="D168" s="37" t="s">
        <v>15</v>
      </c>
      <c r="E168" s="23">
        <v>61</v>
      </c>
      <c r="F168" s="33">
        <v>863.05</v>
      </c>
      <c r="G168" s="21">
        <f t="shared" ref="G168:G172" si="20">ROUND(E168*F168,2)</f>
        <v>52646.05</v>
      </c>
    </row>
    <row r="169" spans="1:8" ht="33.75" x14ac:dyDescent="0.25">
      <c r="A169" s="17" t="s">
        <v>998</v>
      </c>
      <c r="B169" s="19" t="s">
        <v>141</v>
      </c>
      <c r="C169" s="22" t="s">
        <v>839</v>
      </c>
      <c r="D169" s="37" t="s">
        <v>15</v>
      </c>
      <c r="E169" s="23">
        <v>12</v>
      </c>
      <c r="F169" s="33">
        <v>779.8</v>
      </c>
      <c r="G169" s="21">
        <f t="shared" si="20"/>
        <v>9357.6</v>
      </c>
    </row>
    <row r="170" spans="1:8" ht="33.75" x14ac:dyDescent="0.25">
      <c r="A170" s="17" t="s">
        <v>1116</v>
      </c>
      <c r="B170" s="19" t="s">
        <v>142</v>
      </c>
      <c r="C170" s="22" t="s">
        <v>840</v>
      </c>
      <c r="D170" s="37" t="s">
        <v>15</v>
      </c>
      <c r="E170" s="23">
        <v>37</v>
      </c>
      <c r="F170" s="33">
        <v>753.8</v>
      </c>
      <c r="G170" s="21">
        <f t="shared" si="20"/>
        <v>27890.6</v>
      </c>
    </row>
    <row r="171" spans="1:8" ht="67.5" x14ac:dyDescent="0.25">
      <c r="A171" s="17" t="s">
        <v>1117</v>
      </c>
      <c r="B171" s="19" t="s">
        <v>143</v>
      </c>
      <c r="C171" s="22" t="s">
        <v>841</v>
      </c>
      <c r="D171" s="37" t="s">
        <v>15</v>
      </c>
      <c r="E171" s="23">
        <v>5</v>
      </c>
      <c r="F171" s="33">
        <v>3741.49</v>
      </c>
      <c r="G171" s="21">
        <f t="shared" si="20"/>
        <v>18707.45</v>
      </c>
    </row>
    <row r="172" spans="1:8" ht="33.75" x14ac:dyDescent="0.25">
      <c r="A172" s="17" t="s">
        <v>1118</v>
      </c>
      <c r="B172" s="19" t="s">
        <v>144</v>
      </c>
      <c r="C172" s="22" t="s">
        <v>842</v>
      </c>
      <c r="D172" s="37" t="s">
        <v>15</v>
      </c>
      <c r="E172" s="23">
        <v>5</v>
      </c>
      <c r="F172" s="33">
        <v>2223.89</v>
      </c>
      <c r="G172" s="21">
        <f t="shared" si="20"/>
        <v>11119.45</v>
      </c>
    </row>
    <row r="173" spans="1:8" x14ac:dyDescent="0.25">
      <c r="A173" s="52" t="s">
        <v>64</v>
      </c>
      <c r="B173" s="53"/>
      <c r="C173" s="25" t="s">
        <v>64</v>
      </c>
      <c r="D173" s="26" t="s">
        <v>64</v>
      </c>
      <c r="E173" s="25"/>
      <c r="F173" s="53" t="s">
        <v>8</v>
      </c>
      <c r="G173" s="27">
        <f>SUM(G168:G172)</f>
        <v>119721.15</v>
      </c>
      <c r="H173" s="230"/>
    </row>
    <row r="174" spans="1:8" s="41" customFormat="1" x14ac:dyDescent="0.25">
      <c r="A174" s="38" t="s">
        <v>1000</v>
      </c>
      <c r="B174" s="42"/>
      <c r="C174" s="28" t="s">
        <v>145</v>
      </c>
      <c r="D174" s="43" t="s">
        <v>57</v>
      </c>
      <c r="E174" s="44"/>
      <c r="F174" s="44"/>
      <c r="G174" s="39"/>
    </row>
    <row r="175" spans="1:8" x14ac:dyDescent="0.25">
      <c r="A175" s="14" t="s">
        <v>1001</v>
      </c>
      <c r="B175" s="15"/>
      <c r="C175" s="28" t="s">
        <v>146</v>
      </c>
      <c r="D175" s="29" t="s">
        <v>57</v>
      </c>
      <c r="E175" s="28"/>
      <c r="F175" s="28"/>
      <c r="G175" s="30"/>
    </row>
    <row r="176" spans="1:8" ht="22.5" x14ac:dyDescent="0.25">
      <c r="A176" s="17" t="s">
        <v>1002</v>
      </c>
      <c r="B176" s="19" t="s">
        <v>147</v>
      </c>
      <c r="C176" s="22" t="s">
        <v>446</v>
      </c>
      <c r="D176" s="37" t="s">
        <v>15</v>
      </c>
      <c r="E176" s="23">
        <v>1</v>
      </c>
      <c r="F176" s="33">
        <v>1946.28</v>
      </c>
      <c r="G176" s="21">
        <f t="shared" ref="G176:G179" si="21">ROUND(E176*F176,2)</f>
        <v>1946.28</v>
      </c>
    </row>
    <row r="177" spans="1:7" ht="33.75" x14ac:dyDescent="0.25">
      <c r="A177" s="17" t="s">
        <v>1003</v>
      </c>
      <c r="B177" s="19" t="s">
        <v>148</v>
      </c>
      <c r="C177" s="22" t="s">
        <v>447</v>
      </c>
      <c r="D177" s="37" t="s">
        <v>15</v>
      </c>
      <c r="E177" s="23">
        <v>6</v>
      </c>
      <c r="F177" s="33">
        <v>280.99</v>
      </c>
      <c r="G177" s="21">
        <f t="shared" si="21"/>
        <v>1685.94</v>
      </c>
    </row>
    <row r="178" spans="1:7" x14ac:dyDescent="0.25">
      <c r="A178" s="17" t="s">
        <v>1119</v>
      </c>
      <c r="B178" s="19" t="s">
        <v>149</v>
      </c>
      <c r="C178" s="22" t="s">
        <v>448</v>
      </c>
      <c r="D178" s="37" t="s">
        <v>15</v>
      </c>
      <c r="E178" s="33">
        <v>9</v>
      </c>
      <c r="F178" s="33">
        <v>189.52</v>
      </c>
      <c r="G178" s="60">
        <f t="shared" si="21"/>
        <v>1705.68</v>
      </c>
    </row>
    <row r="179" spans="1:7" x14ac:dyDescent="0.25">
      <c r="A179" s="17" t="s">
        <v>1120</v>
      </c>
      <c r="B179" s="19" t="s">
        <v>150</v>
      </c>
      <c r="C179" s="22" t="s">
        <v>449</v>
      </c>
      <c r="D179" s="37" t="s">
        <v>15</v>
      </c>
      <c r="E179" s="33">
        <v>1</v>
      </c>
      <c r="F179" s="33">
        <v>189.52</v>
      </c>
      <c r="G179" s="60">
        <f t="shared" si="21"/>
        <v>189.52</v>
      </c>
    </row>
    <row r="180" spans="1:7" x14ac:dyDescent="0.25">
      <c r="A180" s="14" t="s">
        <v>1004</v>
      </c>
      <c r="B180" s="15"/>
      <c r="C180" s="28" t="s">
        <v>151</v>
      </c>
      <c r="D180" s="29" t="s">
        <v>57</v>
      </c>
      <c r="E180" s="28"/>
      <c r="F180" s="28"/>
      <c r="G180" s="24"/>
    </row>
    <row r="181" spans="1:7" x14ac:dyDescent="0.25">
      <c r="A181" s="17" t="s">
        <v>1005</v>
      </c>
      <c r="B181" s="19" t="s">
        <v>152</v>
      </c>
      <c r="C181" s="22" t="s">
        <v>450</v>
      </c>
      <c r="D181" s="37" t="s">
        <v>15</v>
      </c>
      <c r="E181" s="23">
        <v>2</v>
      </c>
      <c r="F181" s="33">
        <v>1584</v>
      </c>
      <c r="G181" s="21">
        <f t="shared" ref="G181:G186" si="22">ROUND(E181*F181,2)</f>
        <v>3168</v>
      </c>
    </row>
    <row r="182" spans="1:7" x14ac:dyDescent="0.25">
      <c r="A182" s="17" t="s">
        <v>1121</v>
      </c>
      <c r="B182" s="19">
        <v>83635</v>
      </c>
      <c r="C182" s="22" t="s">
        <v>451</v>
      </c>
      <c r="D182" s="37" t="s">
        <v>15</v>
      </c>
      <c r="E182" s="23">
        <v>9</v>
      </c>
      <c r="F182" s="33">
        <v>175.67</v>
      </c>
      <c r="G182" s="21">
        <f t="shared" si="22"/>
        <v>1581.03</v>
      </c>
    </row>
    <row r="183" spans="1:7" x14ac:dyDescent="0.25">
      <c r="A183" s="17" t="s">
        <v>1122</v>
      </c>
      <c r="B183" s="19">
        <v>72554</v>
      </c>
      <c r="C183" s="22" t="s">
        <v>452</v>
      </c>
      <c r="D183" s="37" t="s">
        <v>15</v>
      </c>
      <c r="E183" s="23">
        <v>2</v>
      </c>
      <c r="F183" s="33">
        <v>489.64</v>
      </c>
      <c r="G183" s="21">
        <f t="shared" si="22"/>
        <v>979.28</v>
      </c>
    </row>
    <row r="184" spans="1:7" x14ac:dyDescent="0.25">
      <c r="A184" s="17" t="s">
        <v>1123</v>
      </c>
      <c r="B184" s="19" t="s">
        <v>153</v>
      </c>
      <c r="C184" s="22" t="s">
        <v>453</v>
      </c>
      <c r="D184" s="37" t="s">
        <v>15</v>
      </c>
      <c r="E184" s="23">
        <v>13</v>
      </c>
      <c r="F184" s="33">
        <v>44.88</v>
      </c>
      <c r="G184" s="21">
        <f t="shared" si="22"/>
        <v>583.44000000000005</v>
      </c>
    </row>
    <row r="185" spans="1:7" x14ac:dyDescent="0.25">
      <c r="A185" s="17" t="s">
        <v>1124</v>
      </c>
      <c r="B185" s="19" t="s">
        <v>154</v>
      </c>
      <c r="C185" s="22" t="s">
        <v>454</v>
      </c>
      <c r="D185" s="37" t="s">
        <v>15</v>
      </c>
      <c r="E185" s="23">
        <v>13</v>
      </c>
      <c r="F185" s="33">
        <v>43.33</v>
      </c>
      <c r="G185" s="21">
        <f t="shared" si="22"/>
        <v>563.29</v>
      </c>
    </row>
    <row r="186" spans="1:7" ht="22.5" x14ac:dyDescent="0.25">
      <c r="A186" s="31" t="s">
        <v>1125</v>
      </c>
      <c r="B186" s="61" t="s">
        <v>155</v>
      </c>
      <c r="C186" s="58" t="s">
        <v>455</v>
      </c>
      <c r="D186" s="37" t="s">
        <v>17</v>
      </c>
      <c r="E186" s="33">
        <v>5.2</v>
      </c>
      <c r="F186" s="33">
        <v>18.75</v>
      </c>
      <c r="G186" s="60">
        <f t="shared" si="22"/>
        <v>97.5</v>
      </c>
    </row>
    <row r="187" spans="1:7" x14ac:dyDescent="0.25">
      <c r="A187" s="14" t="s">
        <v>1006</v>
      </c>
      <c r="B187" s="15"/>
      <c r="C187" s="28" t="s">
        <v>156</v>
      </c>
      <c r="D187" s="29" t="s">
        <v>57</v>
      </c>
      <c r="E187" s="28"/>
      <c r="F187" s="28"/>
      <c r="G187" s="24"/>
    </row>
    <row r="188" spans="1:7" ht="22.5" x14ac:dyDescent="0.25">
      <c r="A188" s="17" t="s">
        <v>1007</v>
      </c>
      <c r="B188" s="19" t="s">
        <v>157</v>
      </c>
      <c r="C188" s="22" t="s">
        <v>456</v>
      </c>
      <c r="D188" s="37" t="s">
        <v>15</v>
      </c>
      <c r="E188" s="23">
        <v>1</v>
      </c>
      <c r="F188" s="33">
        <v>77.86</v>
      </c>
      <c r="G188" s="21">
        <f>ROUND(E188*F188,2)</f>
        <v>77.86</v>
      </c>
    </row>
    <row r="189" spans="1:7" x14ac:dyDescent="0.25">
      <c r="A189" s="14" t="s">
        <v>1126</v>
      </c>
      <c r="B189" s="42"/>
      <c r="C189" s="28" t="s">
        <v>158</v>
      </c>
      <c r="D189" s="43" t="s">
        <v>57</v>
      </c>
      <c r="E189" s="44"/>
      <c r="F189" s="44"/>
      <c r="G189" s="24"/>
    </row>
    <row r="190" spans="1:7" ht="33.75" x14ac:dyDescent="0.25">
      <c r="A190" s="17" t="s">
        <v>1127</v>
      </c>
      <c r="B190" s="19" t="s">
        <v>159</v>
      </c>
      <c r="C190" s="22" t="s">
        <v>457</v>
      </c>
      <c r="D190" s="37" t="s">
        <v>15</v>
      </c>
      <c r="E190" s="23">
        <v>1</v>
      </c>
      <c r="F190" s="33">
        <v>474.12</v>
      </c>
      <c r="G190" s="21">
        <f>ROUND(E190*F190,2)</f>
        <v>474.12</v>
      </c>
    </row>
    <row r="191" spans="1:7" x14ac:dyDescent="0.25">
      <c r="A191" s="14" t="s">
        <v>1128</v>
      </c>
      <c r="B191" s="15"/>
      <c r="C191" s="28" t="s">
        <v>160</v>
      </c>
      <c r="D191" s="29" t="s">
        <v>57</v>
      </c>
      <c r="E191" s="28"/>
      <c r="F191" s="28"/>
      <c r="G191" s="24"/>
    </row>
    <row r="192" spans="1:7" ht="22.5" x14ac:dyDescent="0.25">
      <c r="A192" s="17" t="s">
        <v>1129</v>
      </c>
      <c r="B192" s="19">
        <v>90105</v>
      </c>
      <c r="C192" s="22" t="s">
        <v>843</v>
      </c>
      <c r="D192" s="37" t="s">
        <v>183</v>
      </c>
      <c r="E192" s="23">
        <v>176</v>
      </c>
      <c r="F192" s="33">
        <v>12.6</v>
      </c>
      <c r="G192" s="21">
        <f t="shared" ref="G192:G211" si="23">ROUND(E192*F192,2)</f>
        <v>2217.6</v>
      </c>
    </row>
    <row r="193" spans="1:7" x14ac:dyDescent="0.25">
      <c r="A193" s="17" t="s">
        <v>1130</v>
      </c>
      <c r="B193" s="19" t="s">
        <v>161</v>
      </c>
      <c r="C193" s="22" t="s">
        <v>459</v>
      </c>
      <c r="D193" s="37" t="s">
        <v>183</v>
      </c>
      <c r="E193" s="23">
        <v>173.25</v>
      </c>
      <c r="F193" s="33">
        <v>42.33</v>
      </c>
      <c r="G193" s="21">
        <f t="shared" si="23"/>
        <v>7333.67</v>
      </c>
    </row>
    <row r="194" spans="1:7" x14ac:dyDescent="0.25">
      <c r="A194" s="17" t="s">
        <v>1131</v>
      </c>
      <c r="B194" s="19" t="s">
        <v>162</v>
      </c>
      <c r="C194" s="22" t="s">
        <v>460</v>
      </c>
      <c r="D194" s="37" t="s">
        <v>111</v>
      </c>
      <c r="E194" s="23">
        <v>440</v>
      </c>
      <c r="F194" s="33">
        <v>85.74</v>
      </c>
      <c r="G194" s="21">
        <f t="shared" si="23"/>
        <v>37725.599999999999</v>
      </c>
    </row>
    <row r="195" spans="1:7" x14ac:dyDescent="0.25">
      <c r="A195" s="17" t="s">
        <v>1132</v>
      </c>
      <c r="B195" s="19">
        <v>92349</v>
      </c>
      <c r="C195" s="22" t="s">
        <v>461</v>
      </c>
      <c r="D195" s="37" t="s">
        <v>15</v>
      </c>
      <c r="E195" s="23">
        <v>74</v>
      </c>
      <c r="F195" s="33">
        <v>63.3</v>
      </c>
      <c r="G195" s="21">
        <f t="shared" si="23"/>
        <v>4684.2</v>
      </c>
    </row>
    <row r="196" spans="1:7" x14ac:dyDescent="0.25">
      <c r="A196" s="17" t="s">
        <v>1133</v>
      </c>
      <c r="B196" s="19">
        <v>92358</v>
      </c>
      <c r="C196" s="22" t="s">
        <v>462</v>
      </c>
      <c r="D196" s="37" t="s">
        <v>15</v>
      </c>
      <c r="E196" s="23">
        <v>4</v>
      </c>
      <c r="F196" s="33">
        <v>116.44</v>
      </c>
      <c r="G196" s="21">
        <f t="shared" si="23"/>
        <v>465.76</v>
      </c>
    </row>
    <row r="197" spans="1:7" x14ac:dyDescent="0.25">
      <c r="A197" s="17" t="s">
        <v>1134</v>
      </c>
      <c r="B197" s="19">
        <v>92636</v>
      </c>
      <c r="C197" s="22" t="s">
        <v>463</v>
      </c>
      <c r="D197" s="37" t="s">
        <v>15</v>
      </c>
      <c r="E197" s="23">
        <v>6</v>
      </c>
      <c r="F197" s="33">
        <v>91.14</v>
      </c>
      <c r="G197" s="21">
        <f t="shared" si="23"/>
        <v>546.84</v>
      </c>
    </row>
    <row r="198" spans="1:7" x14ac:dyDescent="0.25">
      <c r="A198" s="17" t="s">
        <v>1135</v>
      </c>
      <c r="B198" s="19" t="s">
        <v>163</v>
      </c>
      <c r="C198" s="22" t="s">
        <v>464</v>
      </c>
      <c r="D198" s="37" t="s">
        <v>15</v>
      </c>
      <c r="E198" s="23">
        <v>8</v>
      </c>
      <c r="F198" s="33">
        <v>146.29</v>
      </c>
      <c r="G198" s="21">
        <f t="shared" si="23"/>
        <v>1170.32</v>
      </c>
    </row>
    <row r="199" spans="1:7" x14ac:dyDescent="0.25">
      <c r="A199" s="17" t="s">
        <v>1136</v>
      </c>
      <c r="B199" s="19" t="s">
        <v>164</v>
      </c>
      <c r="C199" s="22" t="s">
        <v>465</v>
      </c>
      <c r="D199" s="37" t="s">
        <v>15</v>
      </c>
      <c r="E199" s="23">
        <v>5</v>
      </c>
      <c r="F199" s="33">
        <v>74.290000000000006</v>
      </c>
      <c r="G199" s="21">
        <f t="shared" si="23"/>
        <v>371.45</v>
      </c>
    </row>
    <row r="200" spans="1:7" x14ac:dyDescent="0.25">
      <c r="A200" s="17" t="s">
        <v>1137</v>
      </c>
      <c r="B200" s="19">
        <v>92897</v>
      </c>
      <c r="C200" s="22" t="s">
        <v>466</v>
      </c>
      <c r="D200" s="37" t="s">
        <v>15</v>
      </c>
      <c r="E200" s="23">
        <v>2</v>
      </c>
      <c r="F200" s="33">
        <v>132.03</v>
      </c>
      <c r="G200" s="21">
        <f t="shared" si="23"/>
        <v>264.06</v>
      </c>
    </row>
    <row r="201" spans="1:7" x14ac:dyDescent="0.25">
      <c r="A201" s="17" t="s">
        <v>1138</v>
      </c>
      <c r="B201" s="19" t="s">
        <v>165</v>
      </c>
      <c r="C201" s="22" t="s">
        <v>467</v>
      </c>
      <c r="D201" s="37" t="s">
        <v>15</v>
      </c>
      <c r="E201" s="23">
        <v>2</v>
      </c>
      <c r="F201" s="33">
        <v>220.66</v>
      </c>
      <c r="G201" s="21">
        <f t="shared" si="23"/>
        <v>441.32</v>
      </c>
    </row>
    <row r="202" spans="1:7" x14ac:dyDescent="0.25">
      <c r="A202" s="17" t="s">
        <v>1139</v>
      </c>
      <c r="B202" s="19">
        <v>92642</v>
      </c>
      <c r="C202" s="22" t="s">
        <v>468</v>
      </c>
      <c r="D202" s="37" t="s">
        <v>15</v>
      </c>
      <c r="E202" s="23">
        <v>5</v>
      </c>
      <c r="F202" s="33">
        <v>97.61</v>
      </c>
      <c r="G202" s="21">
        <f t="shared" si="23"/>
        <v>488.05</v>
      </c>
    </row>
    <row r="203" spans="1:7" ht="22.5" x14ac:dyDescent="0.25">
      <c r="A203" s="17" t="s">
        <v>1140</v>
      </c>
      <c r="B203" s="19" t="s">
        <v>165</v>
      </c>
      <c r="C203" s="22" t="s">
        <v>469</v>
      </c>
      <c r="D203" s="37" t="s">
        <v>15</v>
      </c>
      <c r="E203" s="23">
        <v>10</v>
      </c>
      <c r="F203" s="33">
        <v>220.66</v>
      </c>
      <c r="G203" s="21">
        <f t="shared" si="23"/>
        <v>2206.6</v>
      </c>
    </row>
    <row r="204" spans="1:7" ht="123.75" x14ac:dyDescent="0.25">
      <c r="A204" s="17" t="s">
        <v>1141</v>
      </c>
      <c r="B204" s="19" t="s">
        <v>166</v>
      </c>
      <c r="C204" s="22" t="s">
        <v>844</v>
      </c>
      <c r="D204" s="37" t="s">
        <v>15</v>
      </c>
      <c r="E204" s="33">
        <v>5</v>
      </c>
      <c r="F204" s="33">
        <v>2737.35</v>
      </c>
      <c r="G204" s="60">
        <f t="shared" si="23"/>
        <v>13686.75</v>
      </c>
    </row>
    <row r="205" spans="1:7" ht="33.75" x14ac:dyDescent="0.25">
      <c r="A205" s="17" t="s">
        <v>1142</v>
      </c>
      <c r="B205" s="19" t="s">
        <v>167</v>
      </c>
      <c r="C205" s="22" t="s">
        <v>471</v>
      </c>
      <c r="D205" s="37" t="s">
        <v>15</v>
      </c>
      <c r="E205" s="23">
        <v>10</v>
      </c>
      <c r="F205" s="33">
        <v>166.04</v>
      </c>
      <c r="G205" s="21">
        <f t="shared" si="23"/>
        <v>1660.4</v>
      </c>
    </row>
    <row r="206" spans="1:7" ht="33.75" x14ac:dyDescent="0.25">
      <c r="A206" s="17" t="s">
        <v>1143</v>
      </c>
      <c r="B206" s="19" t="s">
        <v>168</v>
      </c>
      <c r="C206" s="22" t="s">
        <v>472</v>
      </c>
      <c r="D206" s="37" t="s">
        <v>15</v>
      </c>
      <c r="E206" s="23">
        <v>40</v>
      </c>
      <c r="F206" s="33">
        <v>576.67999999999995</v>
      </c>
      <c r="G206" s="21">
        <f t="shared" si="23"/>
        <v>23067.200000000001</v>
      </c>
    </row>
    <row r="207" spans="1:7" x14ac:dyDescent="0.25">
      <c r="A207" s="17" t="s">
        <v>1144</v>
      </c>
      <c r="B207" s="19" t="s">
        <v>169</v>
      </c>
      <c r="C207" s="22" t="s">
        <v>473</v>
      </c>
      <c r="D207" s="37" t="s">
        <v>15</v>
      </c>
      <c r="E207" s="23">
        <v>10</v>
      </c>
      <c r="F207" s="33">
        <v>124.89</v>
      </c>
      <c r="G207" s="21">
        <f t="shared" si="23"/>
        <v>1248.9000000000001</v>
      </c>
    </row>
    <row r="208" spans="1:7" x14ac:dyDescent="0.25">
      <c r="A208" s="17" t="s">
        <v>1145</v>
      </c>
      <c r="B208" s="19" t="s">
        <v>170</v>
      </c>
      <c r="C208" s="22" t="s">
        <v>474</v>
      </c>
      <c r="D208" s="37" t="s">
        <v>15</v>
      </c>
      <c r="E208" s="23">
        <v>10</v>
      </c>
      <c r="F208" s="33">
        <v>95.89</v>
      </c>
      <c r="G208" s="21">
        <f t="shared" si="23"/>
        <v>958.9</v>
      </c>
    </row>
    <row r="209" spans="1:8" x14ac:dyDescent="0.25">
      <c r="A209" s="17" t="s">
        <v>1146</v>
      </c>
      <c r="B209" s="19">
        <v>92665</v>
      </c>
      <c r="C209" s="22" t="s">
        <v>475</v>
      </c>
      <c r="D209" s="37" t="s">
        <v>15</v>
      </c>
      <c r="E209" s="23">
        <v>10</v>
      </c>
      <c r="F209" s="33">
        <v>34.630000000000003</v>
      </c>
      <c r="G209" s="21">
        <f t="shared" si="23"/>
        <v>346.3</v>
      </c>
    </row>
    <row r="210" spans="1:8" x14ac:dyDescent="0.25">
      <c r="A210" s="17" t="s">
        <v>1147</v>
      </c>
      <c r="B210" s="19" t="s">
        <v>171</v>
      </c>
      <c r="C210" s="22" t="s">
        <v>476</v>
      </c>
      <c r="D210" s="37" t="s">
        <v>15</v>
      </c>
      <c r="E210" s="23">
        <v>10</v>
      </c>
      <c r="F210" s="33">
        <v>189.95</v>
      </c>
      <c r="G210" s="21">
        <f t="shared" si="23"/>
        <v>1899.5</v>
      </c>
    </row>
    <row r="211" spans="1:8" x14ac:dyDescent="0.25">
      <c r="A211" s="17" t="s">
        <v>1148</v>
      </c>
      <c r="B211" s="19" t="s">
        <v>172</v>
      </c>
      <c r="C211" s="22" t="s">
        <v>477</v>
      </c>
      <c r="D211" s="37" t="s">
        <v>15</v>
      </c>
      <c r="E211" s="23">
        <v>10</v>
      </c>
      <c r="F211" s="33">
        <v>43.01</v>
      </c>
      <c r="G211" s="21">
        <f t="shared" si="23"/>
        <v>430.1</v>
      </c>
    </row>
    <row r="212" spans="1:8" x14ac:dyDescent="0.25">
      <c r="A212" s="52" t="s">
        <v>64</v>
      </c>
      <c r="B212" s="53"/>
      <c r="C212" s="25" t="s">
        <v>64</v>
      </c>
      <c r="D212" s="26" t="s">
        <v>64</v>
      </c>
      <c r="E212" s="25"/>
      <c r="F212" s="53" t="s">
        <v>8</v>
      </c>
      <c r="G212" s="27">
        <f>SUM(G176:G211)</f>
        <v>114265.46</v>
      </c>
      <c r="H212" s="230"/>
    </row>
    <row r="213" spans="1:8" s="41" customFormat="1" x14ac:dyDescent="0.25">
      <c r="A213" s="14" t="s">
        <v>1019</v>
      </c>
      <c r="B213" s="42"/>
      <c r="C213" s="28" t="s">
        <v>173</v>
      </c>
      <c r="D213" s="43" t="s">
        <v>57</v>
      </c>
      <c r="E213" s="44"/>
      <c r="F213" s="44"/>
      <c r="G213" s="39"/>
    </row>
    <row r="214" spans="1:8" x14ac:dyDescent="0.25">
      <c r="A214" s="14" t="s">
        <v>1008</v>
      </c>
      <c r="B214" s="15"/>
      <c r="C214" s="28" t="s">
        <v>174</v>
      </c>
      <c r="D214" s="29" t="s">
        <v>57</v>
      </c>
      <c r="E214" s="28"/>
      <c r="F214" s="28"/>
      <c r="G214" s="30"/>
    </row>
    <row r="215" spans="1:8" ht="33.75" x14ac:dyDescent="0.25">
      <c r="A215" s="17" t="s">
        <v>1009</v>
      </c>
      <c r="B215" s="19" t="s">
        <v>175</v>
      </c>
      <c r="C215" s="22" t="s">
        <v>1075</v>
      </c>
      <c r="D215" s="37" t="s">
        <v>15</v>
      </c>
      <c r="E215" s="23">
        <v>7</v>
      </c>
      <c r="F215" s="33">
        <v>140.5</v>
      </c>
      <c r="G215" s="21">
        <f t="shared" ref="G215:G216" si="24">ROUND(E215*F215,2)</f>
        <v>983.5</v>
      </c>
    </row>
    <row r="216" spans="1:8" ht="33.75" x14ac:dyDescent="0.25">
      <c r="A216" s="17" t="s">
        <v>1010</v>
      </c>
      <c r="B216" s="19" t="s">
        <v>175</v>
      </c>
      <c r="C216" s="58" t="s">
        <v>1076</v>
      </c>
      <c r="D216" s="37" t="s">
        <v>15</v>
      </c>
      <c r="E216" s="33">
        <v>5</v>
      </c>
      <c r="F216" s="33">
        <v>140.5</v>
      </c>
      <c r="G216" s="60">
        <f t="shared" si="24"/>
        <v>702.5</v>
      </c>
    </row>
    <row r="217" spans="1:8" ht="33.75" x14ac:dyDescent="0.25">
      <c r="A217" s="31" t="s">
        <v>1011</v>
      </c>
      <c r="B217" s="61" t="s">
        <v>175</v>
      </c>
      <c r="C217" s="58" t="s">
        <v>1077</v>
      </c>
      <c r="D217" s="37" t="s">
        <v>15</v>
      </c>
      <c r="E217" s="33">
        <v>5</v>
      </c>
      <c r="F217" s="33">
        <v>140.5</v>
      </c>
      <c r="G217" s="60">
        <f t="shared" ref="G217:G218" si="25">ROUND(E217*F217,2)</f>
        <v>702.5</v>
      </c>
    </row>
    <row r="218" spans="1:8" ht="33.75" x14ac:dyDescent="0.25">
      <c r="A218" s="31" t="s">
        <v>1012</v>
      </c>
      <c r="B218" s="61" t="s">
        <v>175</v>
      </c>
      <c r="C218" s="58" t="s">
        <v>1078</v>
      </c>
      <c r="D218" s="37" t="s">
        <v>15</v>
      </c>
      <c r="E218" s="33">
        <v>4</v>
      </c>
      <c r="F218" s="33">
        <v>140.5</v>
      </c>
      <c r="G218" s="60">
        <f t="shared" si="25"/>
        <v>562</v>
      </c>
    </row>
    <row r="219" spans="1:8" x14ac:dyDescent="0.25">
      <c r="A219" s="14" t="s">
        <v>1013</v>
      </c>
      <c r="B219" s="15"/>
      <c r="C219" s="28" t="s">
        <v>176</v>
      </c>
      <c r="D219" s="29" t="s">
        <v>57</v>
      </c>
      <c r="E219" s="28"/>
      <c r="F219" s="28"/>
      <c r="G219" s="30"/>
    </row>
    <row r="220" spans="1:8" ht="22.5" x14ac:dyDescent="0.25">
      <c r="A220" s="17" t="s">
        <v>1014</v>
      </c>
      <c r="B220" s="61" t="s">
        <v>1079</v>
      </c>
      <c r="C220" s="58" t="s">
        <v>845</v>
      </c>
      <c r="D220" s="37" t="s">
        <v>60</v>
      </c>
      <c r="E220" s="33">
        <v>517.1</v>
      </c>
      <c r="F220" s="33">
        <v>11.83</v>
      </c>
      <c r="G220" s="60">
        <f>ROUND(E220*F220,2)</f>
        <v>6117.29</v>
      </c>
    </row>
    <row r="221" spans="1:8" x14ac:dyDescent="0.25">
      <c r="A221" s="14" t="s">
        <v>1015</v>
      </c>
      <c r="B221" s="15"/>
      <c r="C221" s="28" t="s">
        <v>177</v>
      </c>
      <c r="D221" s="29" t="s">
        <v>57</v>
      </c>
      <c r="E221" s="28"/>
      <c r="F221" s="28"/>
      <c r="G221" s="30"/>
    </row>
    <row r="222" spans="1:8" ht="67.5" x14ac:dyDescent="0.25">
      <c r="A222" s="17" t="s">
        <v>1016</v>
      </c>
      <c r="B222" s="19" t="s">
        <v>178</v>
      </c>
      <c r="C222" s="22" t="s">
        <v>846</v>
      </c>
      <c r="D222" s="37" t="s">
        <v>183</v>
      </c>
      <c r="E222" s="33">
        <v>103.42</v>
      </c>
      <c r="F222" s="33">
        <v>99.64</v>
      </c>
      <c r="G222" s="21">
        <f>ROUND(E222*F222,2)</f>
        <v>10304.77</v>
      </c>
    </row>
    <row r="223" spans="1:8" x14ac:dyDescent="0.25">
      <c r="A223" s="34" t="s">
        <v>1017</v>
      </c>
      <c r="B223" s="75"/>
      <c r="C223" s="76" t="s">
        <v>1080</v>
      </c>
      <c r="D223" s="77" t="s">
        <v>57</v>
      </c>
      <c r="E223" s="76"/>
      <c r="F223" s="76"/>
      <c r="G223" s="78"/>
    </row>
    <row r="224" spans="1:8" ht="33.75" x14ac:dyDescent="0.25">
      <c r="A224" s="31" t="s">
        <v>1018</v>
      </c>
      <c r="B224" s="61" t="s">
        <v>1082</v>
      </c>
      <c r="C224" s="58" t="s">
        <v>1081</v>
      </c>
      <c r="D224" s="37" t="s">
        <v>15</v>
      </c>
      <c r="E224" s="33">
        <v>12</v>
      </c>
      <c r="F224" s="33">
        <v>120.38</v>
      </c>
      <c r="G224" s="60">
        <f>ROUND(E224*F224,2)</f>
        <v>1444.56</v>
      </c>
    </row>
    <row r="225" spans="1:8" x14ac:dyDescent="0.25">
      <c r="A225" s="52" t="s">
        <v>64</v>
      </c>
      <c r="B225" s="53"/>
      <c r="C225" s="25" t="s">
        <v>64</v>
      </c>
      <c r="D225" s="26" t="s">
        <v>64</v>
      </c>
      <c r="E225" s="25"/>
      <c r="F225" s="53" t="s">
        <v>8</v>
      </c>
      <c r="G225" s="27">
        <f>SUM(G215:G224)</f>
        <v>20817.120000000003</v>
      </c>
      <c r="H225" s="230"/>
    </row>
    <row r="226" spans="1:8" s="50" customFormat="1" x14ac:dyDescent="0.25">
      <c r="A226" s="14" t="s">
        <v>1020</v>
      </c>
      <c r="B226" s="61"/>
      <c r="C226" s="28" t="s">
        <v>2277</v>
      </c>
      <c r="D226" s="37"/>
      <c r="E226" s="33"/>
      <c r="F226" s="33"/>
      <c r="G226" s="60"/>
    </row>
    <row r="227" spans="1:8" s="50" customFormat="1" x14ac:dyDescent="0.25">
      <c r="A227" s="14" t="s">
        <v>1021</v>
      </c>
      <c r="B227" s="61"/>
      <c r="C227" s="28" t="s">
        <v>885</v>
      </c>
      <c r="D227" s="37"/>
      <c r="E227" s="33"/>
      <c r="F227" s="33"/>
      <c r="G227" s="60"/>
    </row>
    <row r="228" spans="1:8" s="50" customFormat="1" x14ac:dyDescent="0.25">
      <c r="A228" s="14" t="s">
        <v>1149</v>
      </c>
      <c r="B228" s="61"/>
      <c r="C228" s="28" t="s">
        <v>886</v>
      </c>
      <c r="D228" s="37"/>
      <c r="E228" s="33"/>
      <c r="F228" s="33"/>
      <c r="G228" s="60"/>
    </row>
    <row r="229" spans="1:8" ht="45" x14ac:dyDescent="0.25">
      <c r="A229" s="17" t="s">
        <v>1150</v>
      </c>
      <c r="B229" s="19" t="s">
        <v>908</v>
      </c>
      <c r="C229" s="22" t="s">
        <v>887</v>
      </c>
      <c r="D229" s="37" t="s">
        <v>901</v>
      </c>
      <c r="E229" s="23">
        <v>198</v>
      </c>
      <c r="F229" s="33">
        <v>558.24</v>
      </c>
      <c r="G229" s="21">
        <f t="shared" ref="G229:G278" si="26">ROUND(E229*F229,2)</f>
        <v>110531.52</v>
      </c>
    </row>
    <row r="230" spans="1:8" ht="45" x14ac:dyDescent="0.25">
      <c r="A230" s="17" t="s">
        <v>1151</v>
      </c>
      <c r="B230" s="19" t="s">
        <v>909</v>
      </c>
      <c r="C230" s="22" t="s">
        <v>888</v>
      </c>
      <c r="D230" s="37" t="s">
        <v>901</v>
      </c>
      <c r="E230" s="23">
        <v>174</v>
      </c>
      <c r="F230" s="33">
        <v>512.04</v>
      </c>
      <c r="G230" s="21">
        <f t="shared" si="26"/>
        <v>89094.96</v>
      </c>
    </row>
    <row r="231" spans="1:8" s="50" customFormat="1" x14ac:dyDescent="0.25">
      <c r="A231" s="14" t="s">
        <v>1152</v>
      </c>
      <c r="B231" s="61"/>
      <c r="C231" s="28" t="s">
        <v>889</v>
      </c>
      <c r="D231" s="37" t="s">
        <v>64</v>
      </c>
      <c r="E231" s="33"/>
      <c r="F231" s="33"/>
      <c r="G231" s="60"/>
    </row>
    <row r="232" spans="1:8" s="50" customFormat="1" x14ac:dyDescent="0.25">
      <c r="A232" s="14" t="s">
        <v>1153</v>
      </c>
      <c r="B232" s="61"/>
      <c r="C232" s="28" t="s">
        <v>960</v>
      </c>
      <c r="D232" s="37" t="s">
        <v>64</v>
      </c>
      <c r="E232" s="33"/>
      <c r="F232" s="33"/>
      <c r="G232" s="60"/>
    </row>
    <row r="233" spans="1:8" ht="56.25" x14ac:dyDescent="0.25">
      <c r="A233" s="31" t="s">
        <v>1154</v>
      </c>
      <c r="B233" s="61">
        <v>92513</v>
      </c>
      <c r="C233" s="58" t="s">
        <v>1577</v>
      </c>
      <c r="D233" s="37" t="s">
        <v>17</v>
      </c>
      <c r="E233" s="33">
        <v>158.39999999999998</v>
      </c>
      <c r="F233" s="33">
        <v>23.89</v>
      </c>
      <c r="G233" s="60">
        <f t="shared" si="26"/>
        <v>3784.18</v>
      </c>
    </row>
    <row r="234" spans="1:8" ht="22.5" x14ac:dyDescent="0.25">
      <c r="A234" s="17" t="s">
        <v>1155</v>
      </c>
      <c r="B234" s="61" t="s">
        <v>1072</v>
      </c>
      <c r="C234" s="58" t="s">
        <v>890</v>
      </c>
      <c r="D234" s="37" t="s">
        <v>903</v>
      </c>
      <c r="E234" s="33">
        <v>43.2</v>
      </c>
      <c r="F234" s="33">
        <v>374.08</v>
      </c>
      <c r="G234" s="60">
        <f t="shared" si="26"/>
        <v>16160.26</v>
      </c>
    </row>
    <row r="235" spans="1:8" ht="22.5" x14ac:dyDescent="0.25">
      <c r="A235" s="31" t="s">
        <v>1156</v>
      </c>
      <c r="B235" s="61">
        <v>92779</v>
      </c>
      <c r="C235" s="58" t="s">
        <v>1087</v>
      </c>
      <c r="D235" s="37" t="s">
        <v>961</v>
      </c>
      <c r="E235" s="33">
        <v>7776.0000000000009</v>
      </c>
      <c r="F235" s="33">
        <v>6.84</v>
      </c>
      <c r="G235" s="60">
        <f t="shared" si="26"/>
        <v>53187.839999999997</v>
      </c>
    </row>
    <row r="236" spans="1:8" s="50" customFormat="1" x14ac:dyDescent="0.25">
      <c r="A236" s="14" t="s">
        <v>1157</v>
      </c>
      <c r="B236" s="61"/>
      <c r="C236" s="28" t="s">
        <v>962</v>
      </c>
      <c r="D236" s="37" t="s">
        <v>64</v>
      </c>
      <c r="E236" s="33"/>
      <c r="F236" s="33"/>
      <c r="G236" s="60"/>
    </row>
    <row r="237" spans="1:8" ht="33.75" x14ac:dyDescent="0.25">
      <c r="A237" s="17" t="s">
        <v>1158</v>
      </c>
      <c r="B237" s="19">
        <v>83534</v>
      </c>
      <c r="C237" s="58" t="s">
        <v>1038</v>
      </c>
      <c r="D237" s="37" t="s">
        <v>903</v>
      </c>
      <c r="E237" s="33">
        <v>4.8000000000000007</v>
      </c>
      <c r="F237" s="33">
        <v>445.95</v>
      </c>
      <c r="G237" s="60">
        <f t="shared" si="26"/>
        <v>2140.56</v>
      </c>
    </row>
    <row r="238" spans="1:8" ht="22.5" x14ac:dyDescent="0.25">
      <c r="A238" s="17" t="s">
        <v>1159</v>
      </c>
      <c r="B238" s="61" t="s">
        <v>1072</v>
      </c>
      <c r="C238" s="58" t="s">
        <v>890</v>
      </c>
      <c r="D238" s="37" t="s">
        <v>903</v>
      </c>
      <c r="E238" s="33">
        <v>33.599999999999994</v>
      </c>
      <c r="F238" s="33">
        <v>374.08</v>
      </c>
      <c r="G238" s="60">
        <f t="shared" si="26"/>
        <v>12569.09</v>
      </c>
    </row>
    <row r="239" spans="1:8" ht="56.25" x14ac:dyDescent="0.25">
      <c r="A239" s="31" t="s">
        <v>1160</v>
      </c>
      <c r="B239" s="61">
        <v>92513</v>
      </c>
      <c r="C239" s="58" t="s">
        <v>1577</v>
      </c>
      <c r="D239" s="37" t="s">
        <v>17</v>
      </c>
      <c r="E239" s="33">
        <v>233.28000000000003</v>
      </c>
      <c r="F239" s="33">
        <v>23.89</v>
      </c>
      <c r="G239" s="60">
        <f t="shared" si="26"/>
        <v>5573.06</v>
      </c>
    </row>
    <row r="240" spans="1:8" ht="22.5" x14ac:dyDescent="0.25">
      <c r="A240" s="31" t="s">
        <v>1161</v>
      </c>
      <c r="B240" s="61">
        <v>92788</v>
      </c>
      <c r="C240" s="58" t="s">
        <v>1087</v>
      </c>
      <c r="D240" s="37" t="s">
        <v>961</v>
      </c>
      <c r="E240" s="33">
        <v>5375.9999999999991</v>
      </c>
      <c r="F240" s="33">
        <v>5.21</v>
      </c>
      <c r="G240" s="60">
        <f t="shared" si="26"/>
        <v>28008.959999999999</v>
      </c>
    </row>
    <row r="241" spans="1:7" x14ac:dyDescent="0.25">
      <c r="A241" s="14" t="s">
        <v>1162</v>
      </c>
      <c r="B241" s="42"/>
      <c r="C241" s="28" t="s">
        <v>963</v>
      </c>
      <c r="D241" s="37" t="s">
        <v>64</v>
      </c>
      <c r="E241" s="23"/>
      <c r="F241" s="23"/>
      <c r="G241" s="21"/>
    </row>
    <row r="242" spans="1:7" ht="22.5" x14ac:dyDescent="0.25">
      <c r="A242" s="17" t="s">
        <v>1163</v>
      </c>
      <c r="B242" s="61" t="s">
        <v>1072</v>
      </c>
      <c r="C242" s="58" t="s">
        <v>890</v>
      </c>
      <c r="D242" s="37" t="s">
        <v>903</v>
      </c>
      <c r="E242" s="33">
        <v>0.43</v>
      </c>
      <c r="F242" s="33">
        <v>374.08</v>
      </c>
      <c r="G242" s="60">
        <f t="shared" si="26"/>
        <v>160.85</v>
      </c>
    </row>
    <row r="243" spans="1:7" ht="56.25" x14ac:dyDescent="0.25">
      <c r="A243" s="31" t="s">
        <v>1164</v>
      </c>
      <c r="B243" s="61">
        <v>92513</v>
      </c>
      <c r="C243" s="58" t="s">
        <v>1577</v>
      </c>
      <c r="D243" s="37" t="s">
        <v>17</v>
      </c>
      <c r="E243" s="33">
        <v>2.88</v>
      </c>
      <c r="F243" s="33">
        <v>23.89</v>
      </c>
      <c r="G243" s="60">
        <f t="shared" si="26"/>
        <v>68.8</v>
      </c>
    </row>
    <row r="244" spans="1:7" x14ac:dyDescent="0.25">
      <c r="A244" s="14" t="s">
        <v>1165</v>
      </c>
      <c r="B244" s="42"/>
      <c r="C244" s="28" t="s">
        <v>964</v>
      </c>
      <c r="D244" s="37" t="s">
        <v>64</v>
      </c>
      <c r="E244" s="23"/>
      <c r="F244" s="23"/>
      <c r="G244" s="21"/>
    </row>
    <row r="245" spans="1:7" ht="56.25" x14ac:dyDescent="0.25">
      <c r="A245" s="31" t="s">
        <v>1166</v>
      </c>
      <c r="B245" s="61">
        <v>92513</v>
      </c>
      <c r="C245" s="58" t="s">
        <v>1577</v>
      </c>
      <c r="D245" s="37" t="s">
        <v>17</v>
      </c>
      <c r="E245" s="33">
        <v>49.920000000000009</v>
      </c>
      <c r="F245" s="33">
        <v>23.89</v>
      </c>
      <c r="G245" s="60">
        <f t="shared" si="26"/>
        <v>1192.5899999999999</v>
      </c>
    </row>
    <row r="246" spans="1:7" ht="22.5" x14ac:dyDescent="0.25">
      <c r="A246" s="17" t="s">
        <v>1167</v>
      </c>
      <c r="B246" s="61" t="s">
        <v>1072</v>
      </c>
      <c r="C246" s="58" t="s">
        <v>890</v>
      </c>
      <c r="D246" s="37" t="s">
        <v>903</v>
      </c>
      <c r="E246" s="33">
        <v>3.28</v>
      </c>
      <c r="F246" s="33">
        <v>374.08</v>
      </c>
      <c r="G246" s="60">
        <f t="shared" si="26"/>
        <v>1226.98</v>
      </c>
    </row>
    <row r="247" spans="1:7" ht="22.5" x14ac:dyDescent="0.25">
      <c r="A247" s="31" t="s">
        <v>1168</v>
      </c>
      <c r="B247" s="61">
        <v>92779</v>
      </c>
      <c r="C247" s="58" t="s">
        <v>1087</v>
      </c>
      <c r="D247" s="37" t="s">
        <v>961</v>
      </c>
      <c r="E247" s="33">
        <v>458.64000000000004</v>
      </c>
      <c r="F247" s="33">
        <v>6.84</v>
      </c>
      <c r="G247" s="60">
        <f t="shared" si="26"/>
        <v>3137.1</v>
      </c>
    </row>
    <row r="248" spans="1:7" x14ac:dyDescent="0.25">
      <c r="A248" s="14" t="s">
        <v>1169</v>
      </c>
      <c r="B248" s="42"/>
      <c r="C248" s="28" t="s">
        <v>891</v>
      </c>
      <c r="D248" s="37" t="s">
        <v>64</v>
      </c>
      <c r="E248" s="23"/>
      <c r="F248" s="23"/>
      <c r="G248" s="21"/>
    </row>
    <row r="249" spans="1:7" x14ac:dyDescent="0.25">
      <c r="A249" s="14" t="s">
        <v>1170</v>
      </c>
      <c r="B249" s="42"/>
      <c r="C249" s="28" t="s">
        <v>965</v>
      </c>
      <c r="D249" s="37" t="s">
        <v>64</v>
      </c>
      <c r="E249" s="23"/>
      <c r="F249" s="23"/>
      <c r="G249" s="21"/>
    </row>
    <row r="250" spans="1:7" ht="45" x14ac:dyDescent="0.25">
      <c r="A250" s="17" t="s">
        <v>1171</v>
      </c>
      <c r="B250" s="19" t="s">
        <v>910</v>
      </c>
      <c r="C250" s="22" t="s">
        <v>1574</v>
      </c>
      <c r="D250" s="37" t="s">
        <v>17</v>
      </c>
      <c r="E250" s="23">
        <v>462</v>
      </c>
      <c r="F250" s="33">
        <v>44.29</v>
      </c>
      <c r="G250" s="21">
        <f t="shared" si="26"/>
        <v>20461.98</v>
      </c>
    </row>
    <row r="251" spans="1:7" ht="22.5" x14ac:dyDescent="0.25">
      <c r="A251" s="17" t="s">
        <v>1172</v>
      </c>
      <c r="B251" s="61" t="s">
        <v>1072</v>
      </c>
      <c r="C251" s="58" t="s">
        <v>890</v>
      </c>
      <c r="D251" s="37" t="s">
        <v>903</v>
      </c>
      <c r="E251" s="33">
        <v>37.799999999999997</v>
      </c>
      <c r="F251" s="33">
        <v>374.08</v>
      </c>
      <c r="G251" s="60">
        <f t="shared" si="26"/>
        <v>14140.22</v>
      </c>
    </row>
    <row r="252" spans="1:7" ht="22.5" x14ac:dyDescent="0.25">
      <c r="A252" s="31" t="s">
        <v>1173</v>
      </c>
      <c r="B252" s="61">
        <v>92779</v>
      </c>
      <c r="C252" s="58" t="s">
        <v>1087</v>
      </c>
      <c r="D252" s="37" t="s">
        <v>961</v>
      </c>
      <c r="E252" s="33">
        <v>6803.9999999999991</v>
      </c>
      <c r="F252" s="33">
        <v>6.84</v>
      </c>
      <c r="G252" s="60">
        <f t="shared" si="26"/>
        <v>46539.360000000001</v>
      </c>
    </row>
    <row r="253" spans="1:7" ht="22.5" x14ac:dyDescent="0.25">
      <c r="A253" s="17" t="s">
        <v>1174</v>
      </c>
      <c r="B253" s="19" t="s">
        <v>911</v>
      </c>
      <c r="C253" s="22" t="s">
        <v>892</v>
      </c>
      <c r="D253" s="37" t="s">
        <v>961</v>
      </c>
      <c r="E253" s="23">
        <v>2835</v>
      </c>
      <c r="F253" s="33">
        <v>5.86</v>
      </c>
      <c r="G253" s="21">
        <f t="shared" si="26"/>
        <v>16613.099999999999</v>
      </c>
    </row>
    <row r="254" spans="1:7" ht="33.75" x14ac:dyDescent="0.25">
      <c r="A254" s="17" t="s">
        <v>1175</v>
      </c>
      <c r="B254" s="19" t="s">
        <v>912</v>
      </c>
      <c r="C254" s="22" t="s">
        <v>893</v>
      </c>
      <c r="D254" s="37" t="s">
        <v>966</v>
      </c>
      <c r="E254" s="23">
        <v>120</v>
      </c>
      <c r="F254" s="33">
        <v>42.28</v>
      </c>
      <c r="G254" s="21">
        <f t="shared" si="26"/>
        <v>5073.6000000000004</v>
      </c>
    </row>
    <row r="255" spans="1:7" ht="33.75" x14ac:dyDescent="0.25">
      <c r="A255" s="17" t="s">
        <v>1176</v>
      </c>
      <c r="B255" s="19" t="s">
        <v>913</v>
      </c>
      <c r="C255" s="22" t="s">
        <v>894</v>
      </c>
      <c r="D255" s="37" t="s">
        <v>967</v>
      </c>
      <c r="E255" s="23">
        <v>9000</v>
      </c>
      <c r="F255" s="33">
        <v>0.57999999999999996</v>
      </c>
      <c r="G255" s="21">
        <f t="shared" si="26"/>
        <v>5220</v>
      </c>
    </row>
    <row r="256" spans="1:7" x14ac:dyDescent="0.25">
      <c r="A256" s="14" t="s">
        <v>1177</v>
      </c>
      <c r="B256" s="42"/>
      <c r="C256" s="28" t="s">
        <v>968</v>
      </c>
      <c r="D256" s="37" t="s">
        <v>64</v>
      </c>
      <c r="E256" s="23"/>
      <c r="F256" s="23"/>
      <c r="G256" s="21"/>
    </row>
    <row r="257" spans="1:7" ht="56.25" x14ac:dyDescent="0.25">
      <c r="A257" s="31" t="s">
        <v>1178</v>
      </c>
      <c r="B257" s="61">
        <v>92513</v>
      </c>
      <c r="C257" s="58" t="s">
        <v>1577</v>
      </c>
      <c r="D257" s="37" t="s">
        <v>17</v>
      </c>
      <c r="E257" s="33">
        <v>35.53</v>
      </c>
      <c r="F257" s="33">
        <v>23.89</v>
      </c>
      <c r="G257" s="60">
        <f t="shared" si="26"/>
        <v>848.81</v>
      </c>
    </row>
    <row r="258" spans="1:7" ht="22.5" x14ac:dyDescent="0.25">
      <c r="A258" s="17" t="s">
        <v>1179</v>
      </c>
      <c r="B258" s="61" t="s">
        <v>1072</v>
      </c>
      <c r="C258" s="58" t="s">
        <v>890</v>
      </c>
      <c r="D258" s="37" t="s">
        <v>903</v>
      </c>
      <c r="E258" s="33">
        <v>4.49</v>
      </c>
      <c r="F258" s="33">
        <v>374.08</v>
      </c>
      <c r="G258" s="60">
        <f t="shared" si="26"/>
        <v>1679.62</v>
      </c>
    </row>
    <row r="259" spans="1:7" ht="22.5" x14ac:dyDescent="0.25">
      <c r="A259" s="31" t="s">
        <v>1180</v>
      </c>
      <c r="B259" s="61">
        <v>92779</v>
      </c>
      <c r="C259" s="58" t="s">
        <v>1087</v>
      </c>
      <c r="D259" s="37" t="s">
        <v>961</v>
      </c>
      <c r="E259" s="33">
        <v>628.31999999999994</v>
      </c>
      <c r="F259" s="33">
        <v>6.84</v>
      </c>
      <c r="G259" s="60">
        <f t="shared" si="26"/>
        <v>4297.71</v>
      </c>
    </row>
    <row r="260" spans="1:7" x14ac:dyDescent="0.25">
      <c r="A260" s="14" t="s">
        <v>1181</v>
      </c>
      <c r="B260" s="42"/>
      <c r="C260" s="28" t="s">
        <v>969</v>
      </c>
      <c r="D260" s="37" t="s">
        <v>64</v>
      </c>
      <c r="E260" s="23"/>
      <c r="F260" s="23"/>
      <c r="G260" s="21"/>
    </row>
    <row r="261" spans="1:7" ht="56.25" x14ac:dyDescent="0.25">
      <c r="A261" s="31" t="s">
        <v>1182</v>
      </c>
      <c r="B261" s="61">
        <v>92513</v>
      </c>
      <c r="C261" s="58" t="s">
        <v>1577</v>
      </c>
      <c r="D261" s="37" t="s">
        <v>17</v>
      </c>
      <c r="E261" s="33">
        <v>37.49</v>
      </c>
      <c r="F261" s="33">
        <v>23.89</v>
      </c>
      <c r="G261" s="60">
        <f t="shared" si="26"/>
        <v>895.64</v>
      </c>
    </row>
    <row r="262" spans="1:7" ht="22.5" x14ac:dyDescent="0.25">
      <c r="A262" s="17" t="s">
        <v>1183</v>
      </c>
      <c r="B262" s="61" t="s">
        <v>1072</v>
      </c>
      <c r="C262" s="58" t="s">
        <v>890</v>
      </c>
      <c r="D262" s="37" t="s">
        <v>903</v>
      </c>
      <c r="E262" s="33">
        <v>6.07</v>
      </c>
      <c r="F262" s="33">
        <v>374.08</v>
      </c>
      <c r="G262" s="60">
        <f t="shared" si="26"/>
        <v>2270.67</v>
      </c>
    </row>
    <row r="263" spans="1:7" ht="22.5" x14ac:dyDescent="0.25">
      <c r="A263" s="31" t="s">
        <v>1184</v>
      </c>
      <c r="B263" s="61">
        <v>92788</v>
      </c>
      <c r="C263" s="58" t="s">
        <v>1087</v>
      </c>
      <c r="D263" s="37" t="s">
        <v>961</v>
      </c>
      <c r="E263" s="33">
        <v>728.64</v>
      </c>
      <c r="F263" s="33">
        <v>5.21</v>
      </c>
      <c r="G263" s="60">
        <f t="shared" si="26"/>
        <v>3796.21</v>
      </c>
    </row>
    <row r="264" spans="1:7" ht="22.5" x14ac:dyDescent="0.25">
      <c r="A264" s="17" t="s">
        <v>1185</v>
      </c>
      <c r="B264" s="19" t="s">
        <v>913</v>
      </c>
      <c r="C264" s="22" t="s">
        <v>970</v>
      </c>
      <c r="D264" s="37" t="s">
        <v>15</v>
      </c>
      <c r="E264" s="23">
        <v>165</v>
      </c>
      <c r="F264" s="33">
        <v>0.57999999999999996</v>
      </c>
      <c r="G264" s="21">
        <f t="shared" si="26"/>
        <v>95.7</v>
      </c>
    </row>
    <row r="265" spans="1:7" x14ac:dyDescent="0.25">
      <c r="A265" s="14" t="s">
        <v>1186</v>
      </c>
      <c r="B265" s="42"/>
      <c r="C265" s="28" t="s">
        <v>971</v>
      </c>
      <c r="D265" s="37" t="s">
        <v>64</v>
      </c>
      <c r="E265" s="23"/>
      <c r="F265" s="23"/>
      <c r="G265" s="21"/>
    </row>
    <row r="266" spans="1:7" ht="56.25" x14ac:dyDescent="0.25">
      <c r="A266" s="31" t="s">
        <v>1187</v>
      </c>
      <c r="B266" s="61">
        <v>92513</v>
      </c>
      <c r="C266" s="58" t="s">
        <v>1577</v>
      </c>
      <c r="D266" s="37" t="s">
        <v>17</v>
      </c>
      <c r="E266" s="33">
        <v>28</v>
      </c>
      <c r="F266" s="33">
        <v>23.89</v>
      </c>
      <c r="G266" s="60">
        <f t="shared" si="26"/>
        <v>668.92</v>
      </c>
    </row>
    <row r="267" spans="1:7" ht="56.25" x14ac:dyDescent="0.25">
      <c r="A267" s="17" t="s">
        <v>1188</v>
      </c>
      <c r="B267" s="19" t="s">
        <v>294</v>
      </c>
      <c r="C267" s="22" t="s">
        <v>895</v>
      </c>
      <c r="D267" s="37" t="s">
        <v>903</v>
      </c>
      <c r="E267" s="23">
        <v>1.08</v>
      </c>
      <c r="F267" s="33">
        <v>53.86</v>
      </c>
      <c r="G267" s="21">
        <f t="shared" si="26"/>
        <v>58.17</v>
      </c>
    </row>
    <row r="268" spans="1:7" ht="22.5" x14ac:dyDescent="0.25">
      <c r="A268" s="17" t="s">
        <v>1189</v>
      </c>
      <c r="B268" s="61" t="s">
        <v>1072</v>
      </c>
      <c r="C268" s="58" t="s">
        <v>890</v>
      </c>
      <c r="D268" s="37" t="s">
        <v>903</v>
      </c>
      <c r="E268" s="33">
        <v>49</v>
      </c>
      <c r="F268" s="33">
        <v>374.08</v>
      </c>
      <c r="G268" s="60">
        <f t="shared" si="26"/>
        <v>18329.919999999998</v>
      </c>
    </row>
    <row r="269" spans="1:7" ht="22.5" x14ac:dyDescent="0.25">
      <c r="A269" s="31" t="s">
        <v>1190</v>
      </c>
      <c r="B269" s="61">
        <v>92788</v>
      </c>
      <c r="C269" s="58" t="s">
        <v>1087</v>
      </c>
      <c r="D269" s="37" t="s">
        <v>961</v>
      </c>
      <c r="E269" s="33">
        <v>7840</v>
      </c>
      <c r="F269" s="33">
        <v>5.21</v>
      </c>
      <c r="G269" s="60">
        <f t="shared" si="26"/>
        <v>40846.400000000001</v>
      </c>
    </row>
    <row r="270" spans="1:7" x14ac:dyDescent="0.25">
      <c r="A270" s="14" t="s">
        <v>1191</v>
      </c>
      <c r="B270" s="42"/>
      <c r="C270" s="28" t="s">
        <v>896</v>
      </c>
      <c r="D270" s="37" t="s">
        <v>64</v>
      </c>
      <c r="E270" s="23"/>
      <c r="F270" s="23"/>
      <c r="G270" s="21"/>
    </row>
    <row r="271" spans="1:7" ht="22.5" x14ac:dyDescent="0.25">
      <c r="A271" s="17" t="s">
        <v>1192</v>
      </c>
      <c r="B271" s="19">
        <v>84154</v>
      </c>
      <c r="C271" s="22" t="s">
        <v>972</v>
      </c>
      <c r="D271" s="37" t="s">
        <v>902</v>
      </c>
      <c r="E271" s="23">
        <v>92.16</v>
      </c>
      <c r="F271" s="33">
        <v>82.7</v>
      </c>
      <c r="G271" s="21">
        <f t="shared" si="26"/>
        <v>7621.63</v>
      </c>
    </row>
    <row r="272" spans="1:7" x14ac:dyDescent="0.25">
      <c r="A272" s="17" t="s">
        <v>1193</v>
      </c>
      <c r="B272" s="19" t="s">
        <v>914</v>
      </c>
      <c r="C272" s="22" t="s">
        <v>907</v>
      </c>
      <c r="D272" s="37" t="s">
        <v>15</v>
      </c>
      <c r="E272" s="23">
        <v>10</v>
      </c>
      <c r="F272" s="33">
        <v>25.6</v>
      </c>
      <c r="G272" s="21">
        <f t="shared" si="26"/>
        <v>256</v>
      </c>
    </row>
    <row r="273" spans="1:8" ht="33.75" x14ac:dyDescent="0.25">
      <c r="A273" s="17" t="s">
        <v>1194</v>
      </c>
      <c r="B273" s="19" t="s">
        <v>915</v>
      </c>
      <c r="C273" s="22" t="s">
        <v>897</v>
      </c>
      <c r="D273" s="37" t="s">
        <v>901</v>
      </c>
      <c r="E273" s="23">
        <v>24</v>
      </c>
      <c r="F273" s="33">
        <v>367.5</v>
      </c>
      <c r="G273" s="21">
        <f t="shared" si="26"/>
        <v>8820</v>
      </c>
    </row>
    <row r="274" spans="1:8" x14ac:dyDescent="0.25">
      <c r="A274" s="14" t="s">
        <v>1195</v>
      </c>
      <c r="B274" s="42"/>
      <c r="C274" s="28" t="s">
        <v>898</v>
      </c>
      <c r="D274" s="37" t="s">
        <v>64</v>
      </c>
      <c r="E274" s="23"/>
      <c r="F274" s="23"/>
      <c r="G274" s="21"/>
    </row>
    <row r="275" spans="1:8" ht="22.5" x14ac:dyDescent="0.25">
      <c r="A275" s="17" t="s">
        <v>1196</v>
      </c>
      <c r="B275" s="19">
        <v>72945</v>
      </c>
      <c r="C275" s="22" t="s">
        <v>899</v>
      </c>
      <c r="D275" s="37" t="s">
        <v>17</v>
      </c>
      <c r="E275" s="23">
        <v>314.52</v>
      </c>
      <c r="F275" s="33">
        <v>4.46</v>
      </c>
      <c r="G275" s="21">
        <f t="shared" si="26"/>
        <v>1402.76</v>
      </c>
    </row>
    <row r="276" spans="1:8" x14ac:dyDescent="0.25">
      <c r="A276" s="17" t="s">
        <v>1197</v>
      </c>
      <c r="B276" s="19">
        <v>72943</v>
      </c>
      <c r="C276" s="22" t="s">
        <v>900</v>
      </c>
      <c r="D276" s="37" t="s">
        <v>17</v>
      </c>
      <c r="E276" s="23">
        <v>314.52</v>
      </c>
      <c r="F276" s="33">
        <v>1.34</v>
      </c>
      <c r="G276" s="21">
        <f t="shared" si="26"/>
        <v>421.46</v>
      </c>
    </row>
    <row r="277" spans="1:8" ht="56.25" x14ac:dyDescent="0.25">
      <c r="A277" s="17" t="s">
        <v>1198</v>
      </c>
      <c r="B277" s="19">
        <v>95995</v>
      </c>
      <c r="C277" s="22" t="s">
        <v>1557</v>
      </c>
      <c r="D277" s="37" t="s">
        <v>903</v>
      </c>
      <c r="E277" s="23">
        <v>15.73</v>
      </c>
      <c r="F277" s="33">
        <v>732.25</v>
      </c>
      <c r="G277" s="21">
        <f t="shared" si="26"/>
        <v>11518.29</v>
      </c>
    </row>
    <row r="278" spans="1:8" ht="56.25" x14ac:dyDescent="0.25">
      <c r="A278" s="17" t="s">
        <v>1199</v>
      </c>
      <c r="B278" s="19">
        <v>93177</v>
      </c>
      <c r="C278" s="22" t="s">
        <v>1558</v>
      </c>
      <c r="D278" s="37" t="s">
        <v>904</v>
      </c>
      <c r="E278" s="23">
        <v>2349.2800000000002</v>
      </c>
      <c r="F278" s="33">
        <v>1.38</v>
      </c>
      <c r="G278" s="21">
        <f t="shared" si="26"/>
        <v>3242.01</v>
      </c>
    </row>
    <row r="279" spans="1:8" x14ac:dyDescent="0.25">
      <c r="A279" s="52" t="s">
        <v>64</v>
      </c>
      <c r="B279" s="53"/>
      <c r="C279" s="25" t="s">
        <v>64</v>
      </c>
      <c r="D279" s="26" t="s">
        <v>64</v>
      </c>
      <c r="E279" s="25"/>
      <c r="F279" s="53" t="s">
        <v>8</v>
      </c>
      <c r="G279" s="27">
        <f>SUM(G229:G278)</f>
        <v>541954.92999999993</v>
      </c>
      <c r="H279" s="230"/>
    </row>
    <row r="280" spans="1:8" s="41" customFormat="1" x14ac:dyDescent="0.25">
      <c r="A280" s="14" t="s">
        <v>1022</v>
      </c>
      <c r="B280" s="42"/>
      <c r="C280" s="28" t="s">
        <v>2278</v>
      </c>
      <c r="D280" s="43" t="s">
        <v>64</v>
      </c>
      <c r="E280" s="44"/>
      <c r="F280" s="44"/>
      <c r="G280" s="62"/>
    </row>
    <row r="281" spans="1:8" s="41" customFormat="1" x14ac:dyDescent="0.25">
      <c r="A281" s="14" t="s">
        <v>1023</v>
      </c>
      <c r="B281" s="42"/>
      <c r="C281" s="28" t="s">
        <v>885</v>
      </c>
      <c r="D281" s="43" t="s">
        <v>64</v>
      </c>
      <c r="E281" s="44"/>
      <c r="F281" s="44"/>
      <c r="G281" s="62"/>
    </row>
    <row r="282" spans="1:8" s="41" customFormat="1" x14ac:dyDescent="0.25">
      <c r="A282" s="14" t="s">
        <v>1024</v>
      </c>
      <c r="B282" s="42"/>
      <c r="C282" s="28" t="s">
        <v>886</v>
      </c>
      <c r="D282" s="43" t="s">
        <v>64</v>
      </c>
      <c r="E282" s="44"/>
      <c r="F282" s="44"/>
      <c r="G282" s="62"/>
    </row>
    <row r="283" spans="1:8" ht="45" x14ac:dyDescent="0.25">
      <c r="A283" s="17" t="s">
        <v>1200</v>
      </c>
      <c r="B283" s="19" t="s">
        <v>908</v>
      </c>
      <c r="C283" s="22" t="s">
        <v>887</v>
      </c>
      <c r="D283" s="37" t="s">
        <v>901</v>
      </c>
      <c r="E283" s="23">
        <v>272</v>
      </c>
      <c r="F283" s="88">
        <v>558.24</v>
      </c>
      <c r="G283" s="21">
        <f t="shared" ref="G283" si="27">ROUND(E283*F283,2)</f>
        <v>151841.28</v>
      </c>
      <c r="H283" s="55"/>
    </row>
    <row r="284" spans="1:8" ht="45" x14ac:dyDescent="0.25">
      <c r="A284" s="17" t="s">
        <v>1201</v>
      </c>
      <c r="B284" s="19" t="s">
        <v>909</v>
      </c>
      <c r="C284" s="22" t="s">
        <v>888</v>
      </c>
      <c r="D284" s="37" t="s">
        <v>901</v>
      </c>
      <c r="E284" s="23">
        <v>272</v>
      </c>
      <c r="F284" s="88">
        <v>512.04</v>
      </c>
      <c r="G284" s="21">
        <f t="shared" ref="G284:G319" si="28">ROUND(E284*F284,2)</f>
        <v>139274.88</v>
      </c>
      <c r="H284" s="55"/>
    </row>
    <row r="285" spans="1:8" s="41" customFormat="1" x14ac:dyDescent="0.25">
      <c r="A285" s="14" t="s">
        <v>1025</v>
      </c>
      <c r="B285" s="42"/>
      <c r="C285" s="28" t="s">
        <v>889</v>
      </c>
      <c r="D285" s="43" t="s">
        <v>64</v>
      </c>
      <c r="E285" s="44">
        <v>0</v>
      </c>
      <c r="F285" s="64"/>
      <c r="G285" s="62"/>
      <c r="H285" s="55"/>
    </row>
    <row r="286" spans="1:8" s="41" customFormat="1" x14ac:dyDescent="0.25">
      <c r="A286" s="14" t="s">
        <v>1026</v>
      </c>
      <c r="B286" s="42"/>
      <c r="C286" s="28" t="s">
        <v>960</v>
      </c>
      <c r="D286" s="43" t="s">
        <v>64</v>
      </c>
      <c r="E286" s="44">
        <v>0</v>
      </c>
      <c r="F286" s="63"/>
      <c r="G286" s="21"/>
      <c r="H286" s="55"/>
    </row>
    <row r="287" spans="1:8" ht="56.25" x14ac:dyDescent="0.25">
      <c r="A287" s="31" t="s">
        <v>1202</v>
      </c>
      <c r="B287" s="61">
        <v>92513</v>
      </c>
      <c r="C287" s="58" t="s">
        <v>1577</v>
      </c>
      <c r="D287" s="37" t="s">
        <v>17</v>
      </c>
      <c r="E287" s="33">
        <v>169</v>
      </c>
      <c r="F287" s="33">
        <v>23.89</v>
      </c>
      <c r="G287" s="60">
        <f t="shared" si="28"/>
        <v>4037.41</v>
      </c>
      <c r="H287" s="55"/>
    </row>
    <row r="288" spans="1:8" ht="22.5" x14ac:dyDescent="0.25">
      <c r="A288" s="17" t="s">
        <v>1203</v>
      </c>
      <c r="B288" s="61" t="s">
        <v>1072</v>
      </c>
      <c r="C288" s="58" t="s">
        <v>890</v>
      </c>
      <c r="D288" s="37" t="s">
        <v>903</v>
      </c>
      <c r="E288" s="33">
        <v>57.2</v>
      </c>
      <c r="F288" s="33">
        <v>374.08</v>
      </c>
      <c r="G288" s="60">
        <f t="shared" si="28"/>
        <v>21397.38</v>
      </c>
      <c r="H288" s="55"/>
    </row>
    <row r="289" spans="1:8" ht="22.5" x14ac:dyDescent="0.25">
      <c r="A289" s="31" t="s">
        <v>1204</v>
      </c>
      <c r="B289" s="61">
        <v>92779</v>
      </c>
      <c r="C289" s="58" t="s">
        <v>1087</v>
      </c>
      <c r="D289" s="37" t="s">
        <v>961</v>
      </c>
      <c r="E289" s="33">
        <v>10296</v>
      </c>
      <c r="F289" s="33">
        <v>6.84</v>
      </c>
      <c r="G289" s="60">
        <f t="shared" si="28"/>
        <v>70424.639999999999</v>
      </c>
      <c r="H289" s="55"/>
    </row>
    <row r="290" spans="1:8" s="41" customFormat="1" x14ac:dyDescent="0.25">
      <c r="A290" s="14" t="s">
        <v>1027</v>
      </c>
      <c r="B290" s="42"/>
      <c r="C290" s="28" t="s">
        <v>962</v>
      </c>
      <c r="D290" s="43" t="s">
        <v>64</v>
      </c>
      <c r="E290" s="44">
        <v>0</v>
      </c>
      <c r="F290" s="63"/>
      <c r="G290" s="21"/>
      <c r="H290" s="55"/>
    </row>
    <row r="291" spans="1:8" ht="33.75" x14ac:dyDescent="0.25">
      <c r="A291" s="17" t="s">
        <v>1205</v>
      </c>
      <c r="B291" s="19">
        <v>83534</v>
      </c>
      <c r="C291" s="58" t="s">
        <v>1038</v>
      </c>
      <c r="D291" s="37" t="s">
        <v>903</v>
      </c>
      <c r="E291" s="33">
        <v>5.2</v>
      </c>
      <c r="F291" s="88">
        <v>445.95</v>
      </c>
      <c r="G291" s="60">
        <f t="shared" si="28"/>
        <v>2318.94</v>
      </c>
      <c r="H291" s="55"/>
    </row>
    <row r="292" spans="1:8" ht="22.5" x14ac:dyDescent="0.25">
      <c r="A292" s="17" t="s">
        <v>1206</v>
      </c>
      <c r="B292" s="61" t="s">
        <v>1072</v>
      </c>
      <c r="C292" s="58" t="s">
        <v>890</v>
      </c>
      <c r="D292" s="37" t="s">
        <v>903</v>
      </c>
      <c r="E292" s="33">
        <v>36.4</v>
      </c>
      <c r="F292" s="33">
        <v>374.08</v>
      </c>
      <c r="G292" s="60">
        <f t="shared" si="28"/>
        <v>13616.51</v>
      </c>
      <c r="H292" s="55"/>
    </row>
    <row r="293" spans="1:8" ht="56.25" x14ac:dyDescent="0.25">
      <c r="A293" s="31" t="s">
        <v>1207</v>
      </c>
      <c r="B293" s="61">
        <v>92513</v>
      </c>
      <c r="C293" s="58" t="s">
        <v>1577</v>
      </c>
      <c r="D293" s="37" t="s">
        <v>17</v>
      </c>
      <c r="E293" s="33">
        <v>252.72</v>
      </c>
      <c r="F293" s="33">
        <v>23.89</v>
      </c>
      <c r="G293" s="60">
        <f t="shared" si="28"/>
        <v>6037.48</v>
      </c>
      <c r="H293" s="55"/>
    </row>
    <row r="294" spans="1:8" ht="22.5" x14ac:dyDescent="0.25">
      <c r="A294" s="31" t="s">
        <v>1208</v>
      </c>
      <c r="B294" s="61">
        <v>92788</v>
      </c>
      <c r="C294" s="58" t="s">
        <v>1087</v>
      </c>
      <c r="D294" s="37" t="s">
        <v>961</v>
      </c>
      <c r="E294" s="33">
        <v>5824</v>
      </c>
      <c r="F294" s="33">
        <v>5.21</v>
      </c>
      <c r="G294" s="60">
        <f t="shared" si="28"/>
        <v>30343.040000000001</v>
      </c>
      <c r="H294" s="55"/>
    </row>
    <row r="295" spans="1:8" s="41" customFormat="1" x14ac:dyDescent="0.25">
      <c r="A295" s="14" t="s">
        <v>1028</v>
      </c>
      <c r="B295" s="42"/>
      <c r="C295" s="28" t="s">
        <v>964</v>
      </c>
      <c r="D295" s="43" t="s">
        <v>64</v>
      </c>
      <c r="E295" s="44">
        <v>0</v>
      </c>
      <c r="F295" s="63"/>
      <c r="G295" s="21"/>
      <c r="H295" s="55"/>
    </row>
    <row r="296" spans="1:8" ht="56.25" x14ac:dyDescent="0.25">
      <c r="A296" s="31" t="s">
        <v>1209</v>
      </c>
      <c r="B296" s="61">
        <v>92513</v>
      </c>
      <c r="C296" s="58" t="s">
        <v>1577</v>
      </c>
      <c r="D296" s="37" t="s">
        <v>17</v>
      </c>
      <c r="E296" s="33">
        <v>49.92</v>
      </c>
      <c r="F296" s="33">
        <v>23.89</v>
      </c>
      <c r="G296" s="60">
        <f t="shared" si="28"/>
        <v>1192.5899999999999</v>
      </c>
      <c r="H296" s="55"/>
    </row>
    <row r="297" spans="1:8" ht="22.5" x14ac:dyDescent="0.25">
      <c r="A297" s="17" t="s">
        <v>1210</v>
      </c>
      <c r="B297" s="61" t="s">
        <v>1072</v>
      </c>
      <c r="C297" s="58" t="s">
        <v>890</v>
      </c>
      <c r="D297" s="37" t="s">
        <v>903</v>
      </c>
      <c r="E297" s="33">
        <v>3.28</v>
      </c>
      <c r="F297" s="33">
        <v>374.08</v>
      </c>
      <c r="G297" s="60">
        <f t="shared" si="28"/>
        <v>1226.98</v>
      </c>
      <c r="H297" s="55"/>
    </row>
    <row r="298" spans="1:8" ht="22.5" x14ac:dyDescent="0.25">
      <c r="A298" s="31" t="s">
        <v>1211</v>
      </c>
      <c r="B298" s="61">
        <v>92779</v>
      </c>
      <c r="C298" s="58" t="s">
        <v>1087</v>
      </c>
      <c r="D298" s="37" t="s">
        <v>961</v>
      </c>
      <c r="E298" s="33">
        <v>458.64</v>
      </c>
      <c r="F298" s="33">
        <v>6.84</v>
      </c>
      <c r="G298" s="60">
        <f t="shared" si="28"/>
        <v>3137.1</v>
      </c>
      <c r="H298" s="55"/>
    </row>
    <row r="299" spans="1:8" s="41" customFormat="1" x14ac:dyDescent="0.25">
      <c r="A299" s="14" t="s">
        <v>1029</v>
      </c>
      <c r="B299" s="42"/>
      <c r="C299" s="28" t="s">
        <v>891</v>
      </c>
      <c r="D299" s="43" t="s">
        <v>64</v>
      </c>
      <c r="E299" s="44">
        <v>0</v>
      </c>
      <c r="F299" s="63"/>
      <c r="G299" s="21"/>
      <c r="H299" s="55"/>
    </row>
    <row r="300" spans="1:8" s="41" customFormat="1" x14ac:dyDescent="0.25">
      <c r="A300" s="14" t="s">
        <v>1030</v>
      </c>
      <c r="B300" s="42"/>
      <c r="C300" s="28" t="s">
        <v>973</v>
      </c>
      <c r="D300" s="43" t="s">
        <v>64</v>
      </c>
      <c r="E300" s="44">
        <v>0</v>
      </c>
      <c r="F300" s="63"/>
      <c r="G300" s="21"/>
      <c r="H300" s="55"/>
    </row>
    <row r="301" spans="1:8" ht="45" x14ac:dyDescent="0.25">
      <c r="A301" s="17" t="s">
        <v>1212</v>
      </c>
      <c r="B301" s="19" t="s">
        <v>910</v>
      </c>
      <c r="C301" s="22" t="s">
        <v>1575</v>
      </c>
      <c r="D301" s="37" t="s">
        <v>17</v>
      </c>
      <c r="E301" s="23">
        <v>178.75</v>
      </c>
      <c r="F301" s="88">
        <v>44.29</v>
      </c>
      <c r="G301" s="21">
        <f t="shared" si="28"/>
        <v>7916.84</v>
      </c>
      <c r="H301" s="55"/>
    </row>
    <row r="302" spans="1:8" ht="22.5" x14ac:dyDescent="0.25">
      <c r="A302" s="17" t="s">
        <v>1213</v>
      </c>
      <c r="B302" s="61" t="s">
        <v>1072</v>
      </c>
      <c r="C302" s="58" t="s">
        <v>890</v>
      </c>
      <c r="D302" s="37" t="s">
        <v>903</v>
      </c>
      <c r="E302" s="33">
        <v>85.25</v>
      </c>
      <c r="F302" s="33">
        <v>374.08</v>
      </c>
      <c r="G302" s="60">
        <f t="shared" si="28"/>
        <v>31890.32</v>
      </c>
      <c r="H302" s="55"/>
    </row>
    <row r="303" spans="1:8" ht="22.5" x14ac:dyDescent="0.25">
      <c r="A303" s="31" t="s">
        <v>1214</v>
      </c>
      <c r="B303" s="61">
        <v>92788</v>
      </c>
      <c r="C303" s="58" t="s">
        <v>1087</v>
      </c>
      <c r="D303" s="37" t="s">
        <v>961</v>
      </c>
      <c r="E303" s="33">
        <v>15345</v>
      </c>
      <c r="F303" s="33">
        <v>5.21</v>
      </c>
      <c r="G303" s="60">
        <f t="shared" si="28"/>
        <v>79947.45</v>
      </c>
      <c r="H303" s="55"/>
    </row>
    <row r="304" spans="1:8" ht="22.5" x14ac:dyDescent="0.25">
      <c r="A304" s="17" t="s">
        <v>1215</v>
      </c>
      <c r="B304" s="19" t="s">
        <v>911</v>
      </c>
      <c r="C304" s="22" t="s">
        <v>892</v>
      </c>
      <c r="D304" s="37" t="s">
        <v>961</v>
      </c>
      <c r="E304" s="23">
        <v>6393.75</v>
      </c>
      <c r="F304" s="88">
        <v>5.86</v>
      </c>
      <c r="G304" s="21">
        <f t="shared" si="28"/>
        <v>37467.379999999997</v>
      </c>
      <c r="H304" s="55"/>
    </row>
    <row r="305" spans="1:8" ht="33.75" x14ac:dyDescent="0.25">
      <c r="A305" s="17" t="s">
        <v>1216</v>
      </c>
      <c r="B305" s="19" t="s">
        <v>912</v>
      </c>
      <c r="C305" s="22" t="s">
        <v>905</v>
      </c>
      <c r="D305" s="37" t="s">
        <v>966</v>
      </c>
      <c r="E305" s="23">
        <v>220</v>
      </c>
      <c r="F305" s="88">
        <v>42.28</v>
      </c>
      <c r="G305" s="21">
        <f t="shared" si="28"/>
        <v>9301.6</v>
      </c>
      <c r="H305" s="55"/>
    </row>
    <row r="306" spans="1:8" ht="33.75" x14ac:dyDescent="0.25">
      <c r="A306" s="17" t="s">
        <v>1217</v>
      </c>
      <c r="B306" s="19" t="s">
        <v>913</v>
      </c>
      <c r="C306" s="22" t="s">
        <v>894</v>
      </c>
      <c r="D306" s="37" t="s">
        <v>967</v>
      </c>
      <c r="E306" s="23">
        <v>16500</v>
      </c>
      <c r="F306" s="88">
        <v>0.57999999999999996</v>
      </c>
      <c r="G306" s="21">
        <f t="shared" si="28"/>
        <v>9570</v>
      </c>
      <c r="H306" s="55"/>
    </row>
    <row r="307" spans="1:8" s="41" customFormat="1" x14ac:dyDescent="0.25">
      <c r="A307" s="14" t="s">
        <v>1031</v>
      </c>
      <c r="B307" s="42"/>
      <c r="C307" s="28" t="s">
        <v>974</v>
      </c>
      <c r="D307" s="43" t="s">
        <v>64</v>
      </c>
      <c r="E307" s="44">
        <v>0</v>
      </c>
      <c r="F307" s="63"/>
      <c r="G307" s="21"/>
      <c r="H307" s="55"/>
    </row>
    <row r="308" spans="1:8" ht="56.25" x14ac:dyDescent="0.25">
      <c r="A308" s="31" t="s">
        <v>1218</v>
      </c>
      <c r="B308" s="61">
        <v>92513</v>
      </c>
      <c r="C308" s="58" t="s">
        <v>1577</v>
      </c>
      <c r="D308" s="37" t="s">
        <v>17</v>
      </c>
      <c r="E308" s="33">
        <v>64.8</v>
      </c>
      <c r="F308" s="33">
        <v>23.89</v>
      </c>
      <c r="G308" s="60">
        <f t="shared" si="28"/>
        <v>1548.07</v>
      </c>
      <c r="H308" s="55"/>
    </row>
    <row r="309" spans="1:8" ht="22.5" x14ac:dyDescent="0.25">
      <c r="A309" s="17" t="s">
        <v>1219</v>
      </c>
      <c r="B309" s="61" t="s">
        <v>1072</v>
      </c>
      <c r="C309" s="58" t="s">
        <v>890</v>
      </c>
      <c r="D309" s="37" t="s">
        <v>903</v>
      </c>
      <c r="E309" s="33">
        <v>16.2</v>
      </c>
      <c r="F309" s="33">
        <v>374.08</v>
      </c>
      <c r="G309" s="60">
        <f t="shared" si="28"/>
        <v>6060.1</v>
      </c>
      <c r="H309" s="55"/>
    </row>
    <row r="310" spans="1:8" ht="22.5" x14ac:dyDescent="0.25">
      <c r="A310" s="31" t="s">
        <v>1220</v>
      </c>
      <c r="B310" s="61">
        <v>92788</v>
      </c>
      <c r="C310" s="58" t="s">
        <v>1087</v>
      </c>
      <c r="D310" s="37" t="s">
        <v>961</v>
      </c>
      <c r="E310" s="33">
        <v>2592</v>
      </c>
      <c r="F310" s="33">
        <v>5.21</v>
      </c>
      <c r="G310" s="60">
        <f t="shared" si="28"/>
        <v>13504.32</v>
      </c>
      <c r="H310" s="55"/>
    </row>
    <row r="311" spans="1:8" s="41" customFormat="1" x14ac:dyDescent="0.25">
      <c r="A311" s="14" t="s">
        <v>1032</v>
      </c>
      <c r="B311" s="42"/>
      <c r="C311" s="28" t="s">
        <v>896</v>
      </c>
      <c r="D311" s="43" t="s">
        <v>64</v>
      </c>
      <c r="E311" s="44">
        <v>0</v>
      </c>
      <c r="F311" s="63"/>
      <c r="G311" s="21"/>
      <c r="H311" s="55"/>
    </row>
    <row r="312" spans="1:8" ht="22.5" x14ac:dyDescent="0.25">
      <c r="A312" s="17" t="s">
        <v>1033</v>
      </c>
      <c r="B312" s="19">
        <v>90279</v>
      </c>
      <c r="C312" s="22" t="s">
        <v>906</v>
      </c>
      <c r="D312" s="37" t="s">
        <v>903</v>
      </c>
      <c r="E312" s="23">
        <v>1.37</v>
      </c>
      <c r="F312" s="88">
        <v>254.69</v>
      </c>
      <c r="G312" s="21">
        <f t="shared" si="28"/>
        <v>348.93</v>
      </c>
      <c r="H312" s="55"/>
    </row>
    <row r="313" spans="1:8" x14ac:dyDescent="0.25">
      <c r="A313" s="17" t="s">
        <v>1034</v>
      </c>
      <c r="B313" s="19" t="s">
        <v>914</v>
      </c>
      <c r="C313" s="22" t="s">
        <v>907</v>
      </c>
      <c r="D313" s="37" t="s">
        <v>15</v>
      </c>
      <c r="E313" s="23">
        <v>6</v>
      </c>
      <c r="F313" s="88">
        <v>25.6</v>
      </c>
      <c r="G313" s="21">
        <f t="shared" si="28"/>
        <v>153.6</v>
      </c>
      <c r="H313" s="55"/>
    </row>
    <row r="314" spans="1:8" ht="33.75" x14ac:dyDescent="0.25">
      <c r="A314" s="17" t="s">
        <v>1035</v>
      </c>
      <c r="B314" s="19" t="s">
        <v>915</v>
      </c>
      <c r="C314" s="22" t="s">
        <v>897</v>
      </c>
      <c r="D314" s="37" t="s">
        <v>901</v>
      </c>
      <c r="E314" s="23">
        <v>26</v>
      </c>
      <c r="F314" s="88">
        <v>367.5</v>
      </c>
      <c r="G314" s="21">
        <f t="shared" si="28"/>
        <v>9555</v>
      </c>
      <c r="H314" s="55"/>
    </row>
    <row r="315" spans="1:8" s="41" customFormat="1" x14ac:dyDescent="0.25">
      <c r="A315" s="14" t="s">
        <v>1221</v>
      </c>
      <c r="B315" s="42"/>
      <c r="C315" s="28" t="s">
        <v>898</v>
      </c>
      <c r="D315" s="43" t="s">
        <v>64</v>
      </c>
      <c r="E315" s="44">
        <v>0</v>
      </c>
      <c r="F315" s="63"/>
      <c r="G315" s="21"/>
      <c r="H315" s="55"/>
    </row>
    <row r="316" spans="1:8" ht="22.5" x14ac:dyDescent="0.25">
      <c r="A316" s="17" t="s">
        <v>1222</v>
      </c>
      <c r="B316" s="19">
        <v>72945</v>
      </c>
      <c r="C316" s="22" t="s">
        <v>899</v>
      </c>
      <c r="D316" s="37" t="s">
        <v>17</v>
      </c>
      <c r="E316" s="23">
        <v>265.44</v>
      </c>
      <c r="F316" s="88">
        <v>4.46</v>
      </c>
      <c r="G316" s="21">
        <f t="shared" si="28"/>
        <v>1183.8599999999999</v>
      </c>
      <c r="H316" s="55"/>
    </row>
    <row r="317" spans="1:8" x14ac:dyDescent="0.25">
      <c r="A317" s="17" t="s">
        <v>1223</v>
      </c>
      <c r="B317" s="19">
        <v>72943</v>
      </c>
      <c r="C317" s="22" t="s">
        <v>900</v>
      </c>
      <c r="D317" s="37" t="s">
        <v>17</v>
      </c>
      <c r="E317" s="23">
        <v>265.44</v>
      </c>
      <c r="F317" s="88">
        <v>1.34</v>
      </c>
      <c r="G317" s="21">
        <f t="shared" si="28"/>
        <v>355.69</v>
      </c>
      <c r="H317" s="55"/>
    </row>
    <row r="318" spans="1:8" ht="56.25" x14ac:dyDescent="0.25">
      <c r="A318" s="17" t="s">
        <v>1224</v>
      </c>
      <c r="B318" s="19">
        <v>95995</v>
      </c>
      <c r="C318" s="22" t="s">
        <v>1557</v>
      </c>
      <c r="D318" s="37" t="s">
        <v>903</v>
      </c>
      <c r="E318" s="23">
        <v>13.27</v>
      </c>
      <c r="F318" s="88">
        <v>732.25</v>
      </c>
      <c r="G318" s="21">
        <f t="shared" si="28"/>
        <v>9716.9599999999991</v>
      </c>
      <c r="H318" s="55"/>
    </row>
    <row r="319" spans="1:8" ht="56.25" x14ac:dyDescent="0.25">
      <c r="A319" s="17" t="s">
        <v>1225</v>
      </c>
      <c r="B319" s="19">
        <v>93177</v>
      </c>
      <c r="C319" s="22" t="s">
        <v>1558</v>
      </c>
      <c r="D319" s="37" t="s">
        <v>904</v>
      </c>
      <c r="E319" s="23">
        <v>1982.39</v>
      </c>
      <c r="F319" s="88">
        <v>1.38</v>
      </c>
      <c r="G319" s="21">
        <f t="shared" si="28"/>
        <v>2735.7</v>
      </c>
      <c r="H319" s="55"/>
    </row>
    <row r="320" spans="1:8" x14ac:dyDescent="0.25">
      <c r="A320" s="52" t="s">
        <v>64</v>
      </c>
      <c r="B320" s="53"/>
      <c r="C320" s="25" t="s">
        <v>64</v>
      </c>
      <c r="D320" s="26" t="s">
        <v>64</v>
      </c>
      <c r="E320" s="25"/>
      <c r="F320" s="53" t="s">
        <v>8</v>
      </c>
      <c r="G320" s="27">
        <f>SUM(G283:G319)</f>
        <v>666104.0499999997</v>
      </c>
      <c r="H320" s="230"/>
    </row>
    <row r="321" spans="1:8" s="41" customFormat="1" x14ac:dyDescent="0.25">
      <c r="A321" s="34" t="s">
        <v>1037</v>
      </c>
      <c r="B321" s="80"/>
      <c r="C321" s="76" t="s">
        <v>1084</v>
      </c>
      <c r="D321" s="43" t="s">
        <v>64</v>
      </c>
      <c r="E321" s="81">
        <v>0</v>
      </c>
      <c r="F321" s="81"/>
      <c r="G321" s="82"/>
      <c r="H321" s="55"/>
    </row>
    <row r="322" spans="1:8" ht="22.5" x14ac:dyDescent="0.25">
      <c r="A322" s="31" t="s">
        <v>1036</v>
      </c>
      <c r="B322" s="61">
        <v>84862</v>
      </c>
      <c r="C322" s="58" t="s">
        <v>1085</v>
      </c>
      <c r="D322" s="37" t="s">
        <v>901</v>
      </c>
      <c r="E322" s="33">
        <v>270</v>
      </c>
      <c r="F322" s="88">
        <v>168.79</v>
      </c>
      <c r="G322" s="60">
        <f t="shared" ref="G322" si="29">ROUND(E322*F322,2)</f>
        <v>45573.3</v>
      </c>
      <c r="H322" s="55"/>
    </row>
    <row r="323" spans="1:8" x14ac:dyDescent="0.25">
      <c r="A323" s="56"/>
      <c r="B323" s="57"/>
      <c r="C323" s="25" t="s">
        <v>64</v>
      </c>
      <c r="D323" s="26" t="s">
        <v>64</v>
      </c>
      <c r="E323" s="25"/>
      <c r="F323" s="57" t="s">
        <v>8</v>
      </c>
      <c r="G323" s="27">
        <f>SUM(G321:G322)</f>
        <v>45573.3</v>
      </c>
      <c r="H323" s="230"/>
    </row>
    <row r="324" spans="1:8" x14ac:dyDescent="0.25">
      <c r="A324" s="45"/>
      <c r="B324" s="53"/>
      <c r="C324" s="25" t="s">
        <v>64</v>
      </c>
      <c r="D324" s="26"/>
      <c r="E324" s="25"/>
      <c r="F324" s="53" t="s">
        <v>873</v>
      </c>
      <c r="G324" s="27">
        <f>SUMIF(F107:F323,"SUBTOTAL (Etapa):",G107:G323)</f>
        <v>5647309.96</v>
      </c>
      <c r="H324" s="230"/>
    </row>
    <row r="325" spans="1:8" s="50" customFormat="1" x14ac:dyDescent="0.25">
      <c r="A325" s="84">
        <v>5</v>
      </c>
      <c r="B325" s="46"/>
      <c r="C325" s="47" t="s">
        <v>833</v>
      </c>
      <c r="D325" s="48" t="s">
        <v>64</v>
      </c>
      <c r="E325" s="47"/>
      <c r="F325" s="47"/>
      <c r="G325" s="49"/>
    </row>
    <row r="326" spans="1:8" s="41" customFormat="1" x14ac:dyDescent="0.25">
      <c r="A326" s="14" t="s">
        <v>1226</v>
      </c>
      <c r="B326" s="42"/>
      <c r="C326" s="28" t="s">
        <v>180</v>
      </c>
      <c r="D326" s="43" t="s">
        <v>57</v>
      </c>
      <c r="E326" s="44"/>
      <c r="F326" s="44"/>
      <c r="G326" s="39"/>
    </row>
    <row r="327" spans="1:8" x14ac:dyDescent="0.25">
      <c r="A327" s="14" t="s">
        <v>1227</v>
      </c>
      <c r="B327" s="15"/>
      <c r="C327" s="28" t="s">
        <v>181</v>
      </c>
      <c r="D327" s="29" t="s">
        <v>57</v>
      </c>
      <c r="E327" s="28"/>
      <c r="F327" s="28"/>
      <c r="G327" s="30"/>
    </row>
    <row r="328" spans="1:8" ht="22.5" x14ac:dyDescent="0.25">
      <c r="A328" s="17" t="s">
        <v>1228</v>
      </c>
      <c r="B328" s="19">
        <v>84152</v>
      </c>
      <c r="C328" s="22" t="s">
        <v>182</v>
      </c>
      <c r="D328" s="37" t="s">
        <v>183</v>
      </c>
      <c r="E328" s="23">
        <v>0.56000000000000005</v>
      </c>
      <c r="F328" s="33">
        <v>269.17</v>
      </c>
      <c r="G328" s="21">
        <f t="shared" ref="G328:G332" si="30">ROUND(E328*F328,2)</f>
        <v>150.74</v>
      </c>
    </row>
    <row r="329" spans="1:8" ht="22.5" x14ac:dyDescent="0.25">
      <c r="A329" s="17" t="s">
        <v>1229</v>
      </c>
      <c r="B329" s="19" t="s">
        <v>184</v>
      </c>
      <c r="C329" s="22" t="s">
        <v>185</v>
      </c>
      <c r="D329" s="37" t="s">
        <v>183</v>
      </c>
      <c r="E329" s="23">
        <v>8.69</v>
      </c>
      <c r="F329" s="33">
        <v>79.17</v>
      </c>
      <c r="G329" s="21">
        <f t="shared" si="30"/>
        <v>687.99</v>
      </c>
    </row>
    <row r="330" spans="1:8" ht="22.5" x14ac:dyDescent="0.25">
      <c r="A330" s="17" t="s">
        <v>1230</v>
      </c>
      <c r="B330" s="19">
        <v>85362</v>
      </c>
      <c r="C330" s="22" t="s">
        <v>186</v>
      </c>
      <c r="D330" s="37" t="s">
        <v>60</v>
      </c>
      <c r="E330" s="23">
        <v>36.869999999999997</v>
      </c>
      <c r="F330" s="33">
        <v>11.28</v>
      </c>
      <c r="G330" s="21">
        <f t="shared" si="30"/>
        <v>415.89</v>
      </c>
    </row>
    <row r="331" spans="1:8" x14ac:dyDescent="0.25">
      <c r="A331" s="17" t="s">
        <v>1231</v>
      </c>
      <c r="B331" s="19">
        <v>85374</v>
      </c>
      <c r="C331" s="22" t="s">
        <v>187</v>
      </c>
      <c r="D331" s="37" t="s">
        <v>134</v>
      </c>
      <c r="E331" s="23">
        <v>2</v>
      </c>
      <c r="F331" s="33">
        <v>9.4</v>
      </c>
      <c r="G331" s="21">
        <f t="shared" si="30"/>
        <v>18.8</v>
      </c>
    </row>
    <row r="332" spans="1:8" x14ac:dyDescent="0.25">
      <c r="A332" s="17" t="s">
        <v>1232</v>
      </c>
      <c r="B332" s="19">
        <v>85362</v>
      </c>
      <c r="C332" s="22" t="s">
        <v>188</v>
      </c>
      <c r="D332" s="37" t="s">
        <v>60</v>
      </c>
      <c r="E332" s="23">
        <v>3.78</v>
      </c>
      <c r="F332" s="33">
        <v>11.28</v>
      </c>
      <c r="G332" s="21">
        <f t="shared" si="30"/>
        <v>42.64</v>
      </c>
    </row>
    <row r="333" spans="1:8" x14ac:dyDescent="0.25">
      <c r="A333" s="14" t="s">
        <v>1233</v>
      </c>
      <c r="B333" s="15"/>
      <c r="C333" s="28" t="s">
        <v>189</v>
      </c>
      <c r="D333" s="29" t="s">
        <v>57</v>
      </c>
      <c r="E333" s="28"/>
      <c r="F333" s="28"/>
      <c r="G333" s="30"/>
    </row>
    <row r="334" spans="1:8" x14ac:dyDescent="0.25">
      <c r="A334" s="17" t="s">
        <v>1234</v>
      </c>
      <c r="B334" s="19" t="s">
        <v>190</v>
      </c>
      <c r="C334" s="22" t="s">
        <v>191</v>
      </c>
      <c r="D334" s="37" t="s">
        <v>60</v>
      </c>
      <c r="E334" s="23">
        <v>419.69</v>
      </c>
      <c r="F334" s="33">
        <v>11.07</v>
      </c>
      <c r="G334" s="21">
        <f t="shared" ref="G334:G335" si="31">ROUND(E334*F334,2)</f>
        <v>4645.97</v>
      </c>
    </row>
    <row r="335" spans="1:8" ht="22.5" x14ac:dyDescent="0.25">
      <c r="A335" s="17" t="s">
        <v>1235</v>
      </c>
      <c r="B335" s="19">
        <v>84152</v>
      </c>
      <c r="C335" s="22" t="s">
        <v>182</v>
      </c>
      <c r="D335" s="37" t="s">
        <v>183</v>
      </c>
      <c r="E335" s="23">
        <v>13.66</v>
      </c>
      <c r="F335" s="33">
        <v>269.17</v>
      </c>
      <c r="G335" s="21">
        <f t="shared" si="31"/>
        <v>3676.86</v>
      </c>
    </row>
    <row r="336" spans="1:8" x14ac:dyDescent="0.25">
      <c r="A336" s="14" t="s">
        <v>1236</v>
      </c>
      <c r="B336" s="15"/>
      <c r="C336" s="28" t="s">
        <v>192</v>
      </c>
      <c r="D336" s="29" t="s">
        <v>57</v>
      </c>
      <c r="E336" s="28"/>
      <c r="F336" s="28"/>
      <c r="G336" s="30"/>
    </row>
    <row r="337" spans="1:8" ht="22.5" x14ac:dyDescent="0.25">
      <c r="A337" s="17" t="s">
        <v>1237</v>
      </c>
      <c r="B337" s="19" t="s">
        <v>184</v>
      </c>
      <c r="C337" s="22" t="s">
        <v>185</v>
      </c>
      <c r="D337" s="37" t="s">
        <v>183</v>
      </c>
      <c r="E337" s="23">
        <v>6.37</v>
      </c>
      <c r="F337" s="33">
        <v>79.17</v>
      </c>
      <c r="G337" s="21">
        <f t="shared" ref="G337:G339" si="32">ROUND(E337*F337,2)</f>
        <v>504.31</v>
      </c>
    </row>
    <row r="338" spans="1:8" x14ac:dyDescent="0.25">
      <c r="A338" s="17" t="s">
        <v>1238</v>
      </c>
      <c r="B338" s="19">
        <v>73616</v>
      </c>
      <c r="C338" s="22" t="s">
        <v>193</v>
      </c>
      <c r="D338" s="37" t="s">
        <v>183</v>
      </c>
      <c r="E338" s="23">
        <v>5.1100000000000003</v>
      </c>
      <c r="F338" s="33">
        <v>205.84</v>
      </c>
      <c r="G338" s="21">
        <f t="shared" si="32"/>
        <v>1051.8399999999999</v>
      </c>
    </row>
    <row r="339" spans="1:8" x14ac:dyDescent="0.25">
      <c r="A339" s="17" t="s">
        <v>1239</v>
      </c>
      <c r="B339" s="19">
        <v>72224</v>
      </c>
      <c r="C339" s="22" t="s">
        <v>194</v>
      </c>
      <c r="D339" s="37" t="s">
        <v>60</v>
      </c>
      <c r="E339" s="23">
        <v>11.93</v>
      </c>
      <c r="F339" s="33">
        <v>8.4600000000000009</v>
      </c>
      <c r="G339" s="21">
        <f t="shared" si="32"/>
        <v>100.93</v>
      </c>
    </row>
    <row r="340" spans="1:8" x14ac:dyDescent="0.25">
      <c r="A340" s="14" t="s">
        <v>1240</v>
      </c>
      <c r="B340" s="15"/>
      <c r="C340" s="28" t="s">
        <v>195</v>
      </c>
      <c r="D340" s="29" t="s">
        <v>57</v>
      </c>
      <c r="E340" s="28"/>
      <c r="F340" s="28"/>
      <c r="G340" s="30"/>
    </row>
    <row r="341" spans="1:8" ht="22.5" x14ac:dyDescent="0.25">
      <c r="A341" s="17" t="s">
        <v>1241</v>
      </c>
      <c r="B341" s="19">
        <v>73616</v>
      </c>
      <c r="C341" s="22" t="s">
        <v>196</v>
      </c>
      <c r="D341" s="37" t="s">
        <v>183</v>
      </c>
      <c r="E341" s="23">
        <v>41.89</v>
      </c>
      <c r="F341" s="33">
        <v>205.84</v>
      </c>
      <c r="G341" s="21">
        <f t="shared" ref="G341:G342" si="33">ROUND(E341*F341,2)</f>
        <v>8622.64</v>
      </c>
    </row>
    <row r="342" spans="1:8" ht="33.75" x14ac:dyDescent="0.25">
      <c r="A342" s="17" t="s">
        <v>1242</v>
      </c>
      <c r="B342" s="19" t="s">
        <v>184</v>
      </c>
      <c r="C342" s="22" t="s">
        <v>197</v>
      </c>
      <c r="D342" s="37" t="s">
        <v>183</v>
      </c>
      <c r="E342" s="23">
        <v>3.13</v>
      </c>
      <c r="F342" s="33">
        <v>79.17</v>
      </c>
      <c r="G342" s="21">
        <f t="shared" si="33"/>
        <v>247.8</v>
      </c>
    </row>
    <row r="343" spans="1:8" x14ac:dyDescent="0.25">
      <c r="A343" s="52" t="s">
        <v>64</v>
      </c>
      <c r="B343" s="53"/>
      <c r="C343" s="25" t="s">
        <v>64</v>
      </c>
      <c r="D343" s="26" t="s">
        <v>64</v>
      </c>
      <c r="E343" s="25"/>
      <c r="F343" s="53" t="s">
        <v>8</v>
      </c>
      <c r="G343" s="27">
        <f>SUM(G328:G342)</f>
        <v>20166.41</v>
      </c>
      <c r="H343" s="230"/>
    </row>
    <row r="344" spans="1:8" s="41" customFormat="1" x14ac:dyDescent="0.25">
      <c r="A344" s="14" t="s">
        <v>1243</v>
      </c>
      <c r="B344" s="42"/>
      <c r="C344" s="28" t="s">
        <v>204</v>
      </c>
      <c r="D344" s="43" t="s">
        <v>57</v>
      </c>
      <c r="E344" s="44"/>
      <c r="F344" s="44"/>
      <c r="G344" s="39"/>
    </row>
    <row r="345" spans="1:8" x14ac:dyDescent="0.25">
      <c r="A345" s="14" t="s">
        <v>1244</v>
      </c>
      <c r="B345" s="15"/>
      <c r="C345" s="28" t="s">
        <v>205</v>
      </c>
      <c r="D345" s="29" t="s">
        <v>57</v>
      </c>
      <c r="E345" s="28"/>
      <c r="F345" s="28"/>
      <c r="G345" s="30"/>
    </row>
    <row r="346" spans="1:8" ht="33.75" x14ac:dyDescent="0.25">
      <c r="A346" s="17" t="s">
        <v>1245</v>
      </c>
      <c r="B346" s="19" t="s">
        <v>206</v>
      </c>
      <c r="C346" s="22" t="s">
        <v>207</v>
      </c>
      <c r="D346" s="37" t="s">
        <v>60</v>
      </c>
      <c r="E346" s="23">
        <v>175</v>
      </c>
      <c r="F346" s="33">
        <v>33.1</v>
      </c>
      <c r="G346" s="21">
        <f t="shared" ref="G346:G349" si="34">ROUND(E346*F346,2)</f>
        <v>5792.5</v>
      </c>
    </row>
    <row r="347" spans="1:8" ht="22.5" x14ac:dyDescent="0.25">
      <c r="A347" s="17" t="s">
        <v>1246</v>
      </c>
      <c r="B347" s="19" t="s">
        <v>208</v>
      </c>
      <c r="C347" s="22" t="s">
        <v>209</v>
      </c>
      <c r="D347" s="37" t="s">
        <v>183</v>
      </c>
      <c r="E347" s="23">
        <v>72</v>
      </c>
      <c r="F347" s="33">
        <v>871.73</v>
      </c>
      <c r="G347" s="21">
        <f t="shared" si="34"/>
        <v>62764.56</v>
      </c>
    </row>
    <row r="348" spans="1:8" ht="22.5" x14ac:dyDescent="0.25">
      <c r="A348" s="31" t="s">
        <v>1247</v>
      </c>
      <c r="B348" s="61">
        <v>92779</v>
      </c>
      <c r="C348" s="58" t="s">
        <v>1087</v>
      </c>
      <c r="D348" s="37" t="s">
        <v>211</v>
      </c>
      <c r="E348" s="33">
        <v>8640</v>
      </c>
      <c r="F348" s="33">
        <v>6.84</v>
      </c>
      <c r="G348" s="60">
        <f t="shared" si="34"/>
        <v>59097.599999999999</v>
      </c>
    </row>
    <row r="349" spans="1:8" ht="22.5" x14ac:dyDescent="0.25">
      <c r="A349" s="17" t="s">
        <v>1248</v>
      </c>
      <c r="B349" s="19" t="s">
        <v>212</v>
      </c>
      <c r="C349" s="22" t="s">
        <v>213</v>
      </c>
      <c r="D349" s="37" t="s">
        <v>134</v>
      </c>
      <c r="E349" s="23">
        <v>11200</v>
      </c>
      <c r="F349" s="33">
        <v>14.98</v>
      </c>
      <c r="G349" s="21">
        <f t="shared" si="34"/>
        <v>167776</v>
      </c>
    </row>
    <row r="350" spans="1:8" ht="22.5" x14ac:dyDescent="0.25">
      <c r="A350" s="14" t="s">
        <v>1249</v>
      </c>
      <c r="B350" s="42"/>
      <c r="C350" s="28" t="s">
        <v>214</v>
      </c>
      <c r="D350" s="43" t="s">
        <v>57</v>
      </c>
      <c r="E350" s="44"/>
      <c r="F350" s="44"/>
      <c r="G350" s="39"/>
    </row>
    <row r="351" spans="1:8" ht="22.5" x14ac:dyDescent="0.25">
      <c r="A351" s="17" t="s">
        <v>1250</v>
      </c>
      <c r="B351" s="19" t="s">
        <v>215</v>
      </c>
      <c r="C351" s="22" t="s">
        <v>216</v>
      </c>
      <c r="D351" s="37" t="s">
        <v>60</v>
      </c>
      <c r="E351" s="23">
        <v>180</v>
      </c>
      <c r="F351" s="33">
        <v>25.4</v>
      </c>
      <c r="G351" s="21">
        <f>ROUND(E351*F351,2)</f>
        <v>4572</v>
      </c>
    </row>
    <row r="352" spans="1:8" x14ac:dyDescent="0.25">
      <c r="A352" s="56" t="s">
        <v>64</v>
      </c>
      <c r="B352" s="57"/>
      <c r="C352" s="25" t="s">
        <v>64</v>
      </c>
      <c r="D352" s="26" t="s">
        <v>64</v>
      </c>
      <c r="E352" s="25"/>
      <c r="F352" s="57" t="s">
        <v>8</v>
      </c>
      <c r="G352" s="27">
        <f>SUM(G345:G351)</f>
        <v>300002.66000000003</v>
      </c>
      <c r="H352" s="230"/>
    </row>
    <row r="353" spans="1:8" x14ac:dyDescent="0.25">
      <c r="A353" s="34" t="s">
        <v>1251</v>
      </c>
      <c r="B353" s="75"/>
      <c r="C353" s="76" t="s">
        <v>198</v>
      </c>
      <c r="D353" s="77" t="s">
        <v>57</v>
      </c>
      <c r="E353" s="76"/>
      <c r="F353" s="76"/>
      <c r="G353" s="78"/>
    </row>
    <row r="354" spans="1:8" ht="45" x14ac:dyDescent="0.25">
      <c r="A354" s="31" t="s">
        <v>1252</v>
      </c>
      <c r="B354" s="61" t="s">
        <v>199</v>
      </c>
      <c r="C354" s="58" t="s">
        <v>200</v>
      </c>
      <c r="D354" s="37" t="s">
        <v>60</v>
      </c>
      <c r="E354" s="33">
        <v>1363.43</v>
      </c>
      <c r="F354" s="33">
        <v>42.79</v>
      </c>
      <c r="G354" s="60">
        <f t="shared" ref="G354:G356" si="35">ROUND(E354*F354,2)</f>
        <v>58341.17</v>
      </c>
    </row>
    <row r="355" spans="1:8" ht="22.5" x14ac:dyDescent="0.25">
      <c r="A355" s="31" t="s">
        <v>1253</v>
      </c>
      <c r="B355" s="61">
        <v>83518</v>
      </c>
      <c r="C355" s="58" t="s">
        <v>201</v>
      </c>
      <c r="D355" s="37" t="s">
        <v>183</v>
      </c>
      <c r="E355" s="33">
        <v>13.07</v>
      </c>
      <c r="F355" s="33">
        <v>288.95999999999998</v>
      </c>
      <c r="G355" s="60">
        <f t="shared" si="35"/>
        <v>3776.71</v>
      </c>
    </row>
    <row r="356" spans="1:8" ht="22.5" x14ac:dyDescent="0.25">
      <c r="A356" s="31" t="s">
        <v>1254</v>
      </c>
      <c r="B356" s="61" t="s">
        <v>202</v>
      </c>
      <c r="C356" s="58" t="s">
        <v>203</v>
      </c>
      <c r="D356" s="37" t="s">
        <v>134</v>
      </c>
      <c r="E356" s="33">
        <v>1349</v>
      </c>
      <c r="F356" s="33">
        <v>127.94</v>
      </c>
      <c r="G356" s="60">
        <f t="shared" si="35"/>
        <v>172591.06</v>
      </c>
    </row>
    <row r="357" spans="1:8" x14ac:dyDescent="0.25">
      <c r="A357" s="52" t="s">
        <v>64</v>
      </c>
      <c r="B357" s="53"/>
      <c r="C357" s="25" t="s">
        <v>64</v>
      </c>
      <c r="D357" s="26" t="s">
        <v>64</v>
      </c>
      <c r="E357" s="25"/>
      <c r="F357" s="53" t="s">
        <v>8</v>
      </c>
      <c r="G357" s="27">
        <f>SUM(G354:G356)</f>
        <v>234708.94</v>
      </c>
      <c r="H357" s="230"/>
    </row>
    <row r="358" spans="1:8" s="41" customFormat="1" x14ac:dyDescent="0.25">
      <c r="A358" s="34" t="s">
        <v>1255</v>
      </c>
      <c r="B358" s="80"/>
      <c r="C358" s="76" t="s">
        <v>217</v>
      </c>
      <c r="D358" s="43" t="s">
        <v>57</v>
      </c>
      <c r="E358" s="81"/>
      <c r="F358" s="81"/>
      <c r="G358" s="87"/>
    </row>
    <row r="359" spans="1:8" ht="22.5" x14ac:dyDescent="0.25">
      <c r="A359" s="31" t="s">
        <v>1256</v>
      </c>
      <c r="B359" s="61" t="s">
        <v>218</v>
      </c>
      <c r="C359" s="58" t="s">
        <v>219</v>
      </c>
      <c r="D359" s="37" t="s">
        <v>134</v>
      </c>
      <c r="E359" s="33">
        <v>1311</v>
      </c>
      <c r="F359" s="33">
        <v>165.22</v>
      </c>
      <c r="G359" s="60">
        <f t="shared" ref="G359:G361" si="36">ROUND(E359*F359,2)</f>
        <v>216603.42</v>
      </c>
    </row>
    <row r="360" spans="1:8" ht="33.75" x14ac:dyDescent="0.25">
      <c r="A360" s="31" t="s">
        <v>1257</v>
      </c>
      <c r="B360" s="61" t="s">
        <v>220</v>
      </c>
      <c r="C360" s="58" t="s">
        <v>221</v>
      </c>
      <c r="D360" s="37" t="s">
        <v>134</v>
      </c>
      <c r="E360" s="33">
        <v>12</v>
      </c>
      <c r="F360" s="33">
        <v>2706.22</v>
      </c>
      <c r="G360" s="60">
        <f t="shared" si="36"/>
        <v>32474.639999999999</v>
      </c>
    </row>
    <row r="361" spans="1:8" ht="45" x14ac:dyDescent="0.25">
      <c r="A361" s="31" t="s">
        <v>1258</v>
      </c>
      <c r="B361" s="61" t="s">
        <v>222</v>
      </c>
      <c r="C361" s="58" t="s">
        <v>223</v>
      </c>
      <c r="D361" s="37" t="s">
        <v>134</v>
      </c>
      <c r="E361" s="33">
        <v>26</v>
      </c>
      <c r="F361" s="33">
        <v>396.22</v>
      </c>
      <c r="G361" s="60">
        <f t="shared" si="36"/>
        <v>10301.719999999999</v>
      </c>
    </row>
    <row r="362" spans="1:8" x14ac:dyDescent="0.25">
      <c r="A362" s="52" t="s">
        <v>64</v>
      </c>
      <c r="B362" s="53"/>
      <c r="C362" s="25" t="s">
        <v>64</v>
      </c>
      <c r="D362" s="26" t="s">
        <v>64</v>
      </c>
      <c r="E362" s="25"/>
      <c r="F362" s="53" t="s">
        <v>8</v>
      </c>
      <c r="G362" s="27">
        <f>SUM(G359:G361)</f>
        <v>259379.78</v>
      </c>
      <c r="H362" s="230"/>
    </row>
    <row r="363" spans="1:8" s="41" customFormat="1" ht="33.75" x14ac:dyDescent="0.25">
      <c r="A363" s="34" t="s">
        <v>1259</v>
      </c>
      <c r="B363" s="80"/>
      <c r="C363" s="76" t="s">
        <v>2276</v>
      </c>
      <c r="D363" s="43" t="s">
        <v>57</v>
      </c>
      <c r="E363" s="81"/>
      <c r="F363" s="81"/>
      <c r="G363" s="87"/>
    </row>
    <row r="364" spans="1:8" x14ac:dyDescent="0.25">
      <c r="A364" s="34" t="s">
        <v>1260</v>
      </c>
      <c r="B364" s="75"/>
      <c r="C364" s="76" t="s">
        <v>224</v>
      </c>
      <c r="D364" s="77" t="s">
        <v>57</v>
      </c>
      <c r="E364" s="76"/>
      <c r="F364" s="76"/>
      <c r="G364" s="78"/>
    </row>
    <row r="365" spans="1:8" x14ac:dyDescent="0.25">
      <c r="A365" s="34" t="s">
        <v>1261</v>
      </c>
      <c r="B365" s="75"/>
      <c r="C365" s="76" t="s">
        <v>225</v>
      </c>
      <c r="D365" s="77" t="s">
        <v>57</v>
      </c>
      <c r="E365" s="76"/>
      <c r="F365" s="76"/>
      <c r="G365" s="78"/>
    </row>
    <row r="366" spans="1:8" ht="67.5" x14ac:dyDescent="0.25">
      <c r="A366" s="31" t="s">
        <v>1262</v>
      </c>
      <c r="B366" s="61">
        <v>87477</v>
      </c>
      <c r="C366" s="58" t="s">
        <v>1044</v>
      </c>
      <c r="D366" s="37" t="s">
        <v>60</v>
      </c>
      <c r="E366" s="33">
        <v>41.15</v>
      </c>
      <c r="F366" s="33">
        <v>29.53</v>
      </c>
      <c r="G366" s="60">
        <f t="shared" ref="G366:G367" si="37">ROUND(E366*F366,2)</f>
        <v>1215.1600000000001</v>
      </c>
    </row>
    <row r="367" spans="1:8" ht="67.5" x14ac:dyDescent="0.25">
      <c r="A367" s="31" t="s">
        <v>1578</v>
      </c>
      <c r="B367" s="61">
        <v>87479</v>
      </c>
      <c r="C367" s="58" t="s">
        <v>1045</v>
      </c>
      <c r="D367" s="37" t="s">
        <v>60</v>
      </c>
      <c r="E367" s="33">
        <v>35.909999999999997</v>
      </c>
      <c r="F367" s="33">
        <v>41.83</v>
      </c>
      <c r="G367" s="60">
        <f t="shared" si="37"/>
        <v>1502.12</v>
      </c>
    </row>
    <row r="368" spans="1:8" x14ac:dyDescent="0.25">
      <c r="A368" s="34" t="s">
        <v>1263</v>
      </c>
      <c r="B368" s="75"/>
      <c r="C368" s="76" t="s">
        <v>226</v>
      </c>
      <c r="D368" s="77" t="s">
        <v>57</v>
      </c>
      <c r="E368" s="76"/>
      <c r="F368" s="76"/>
      <c r="G368" s="78"/>
    </row>
    <row r="369" spans="1:7" ht="67.5" x14ac:dyDescent="0.25">
      <c r="A369" s="31" t="s">
        <v>1264</v>
      </c>
      <c r="B369" s="61" t="s">
        <v>1550</v>
      </c>
      <c r="C369" s="58" t="s">
        <v>1549</v>
      </c>
      <c r="D369" s="37" t="s">
        <v>60</v>
      </c>
      <c r="E369" s="33">
        <v>9.2799999999999994</v>
      </c>
      <c r="F369" s="33">
        <v>232.82</v>
      </c>
      <c r="G369" s="60">
        <f>ROUND(E369*F369,2)</f>
        <v>2160.5700000000002</v>
      </c>
    </row>
    <row r="370" spans="1:7" x14ac:dyDescent="0.25">
      <c r="A370" s="34" t="s">
        <v>1579</v>
      </c>
      <c r="B370" s="75"/>
      <c r="C370" s="76" t="s">
        <v>227</v>
      </c>
      <c r="D370" s="77" t="s">
        <v>57</v>
      </c>
      <c r="E370" s="76"/>
      <c r="F370" s="76"/>
      <c r="G370" s="78"/>
    </row>
    <row r="371" spans="1:7" ht="45" x14ac:dyDescent="0.25">
      <c r="A371" s="31" t="s">
        <v>1580</v>
      </c>
      <c r="B371" s="61">
        <v>87879</v>
      </c>
      <c r="C371" s="58" t="s">
        <v>228</v>
      </c>
      <c r="D371" s="37" t="s">
        <v>60</v>
      </c>
      <c r="E371" s="33">
        <v>77.069999999999993</v>
      </c>
      <c r="F371" s="33">
        <v>2.46</v>
      </c>
      <c r="G371" s="60">
        <f t="shared" ref="G371:G372" si="38">ROUND(E371*F371,2)</f>
        <v>189.59</v>
      </c>
    </row>
    <row r="372" spans="1:7" ht="67.5" x14ac:dyDescent="0.25">
      <c r="A372" s="31" t="s">
        <v>1581</v>
      </c>
      <c r="B372" s="61">
        <v>87529</v>
      </c>
      <c r="C372" s="58" t="s">
        <v>229</v>
      </c>
      <c r="D372" s="37" t="s">
        <v>60</v>
      </c>
      <c r="E372" s="33">
        <v>77.069999999999993</v>
      </c>
      <c r="F372" s="33">
        <v>23.05</v>
      </c>
      <c r="G372" s="60">
        <f t="shared" si="38"/>
        <v>1776.46</v>
      </c>
    </row>
    <row r="373" spans="1:7" x14ac:dyDescent="0.25">
      <c r="A373" s="34" t="s">
        <v>1582</v>
      </c>
      <c r="B373" s="80"/>
      <c r="C373" s="76" t="s">
        <v>230</v>
      </c>
      <c r="D373" s="43" t="s">
        <v>57</v>
      </c>
      <c r="E373" s="81"/>
      <c r="F373" s="81"/>
      <c r="G373" s="87"/>
    </row>
    <row r="374" spans="1:7" ht="22.5" x14ac:dyDescent="0.25">
      <c r="A374" s="31" t="s">
        <v>1583</v>
      </c>
      <c r="B374" s="61">
        <v>88483</v>
      </c>
      <c r="C374" s="58" t="s">
        <v>231</v>
      </c>
      <c r="D374" s="37" t="s">
        <v>60</v>
      </c>
      <c r="E374" s="33">
        <v>77.069999999999993</v>
      </c>
      <c r="F374" s="33">
        <v>2.44</v>
      </c>
      <c r="G374" s="60">
        <f t="shared" ref="G374:G379" si="39">ROUND(E374*F374,2)</f>
        <v>188.05</v>
      </c>
    </row>
    <row r="375" spans="1:7" ht="33.75" x14ac:dyDescent="0.25">
      <c r="A375" s="31" t="s">
        <v>1584</v>
      </c>
      <c r="B375" s="61">
        <v>88497</v>
      </c>
      <c r="C375" s="58" t="s">
        <v>1572</v>
      </c>
      <c r="D375" s="37" t="s">
        <v>60</v>
      </c>
      <c r="E375" s="33">
        <v>77.069999999999993</v>
      </c>
      <c r="F375" s="33">
        <v>9.17</v>
      </c>
      <c r="G375" s="60">
        <f t="shared" si="39"/>
        <v>706.73</v>
      </c>
    </row>
    <row r="376" spans="1:7" ht="33.75" x14ac:dyDescent="0.25">
      <c r="A376" s="31" t="s">
        <v>1585</v>
      </c>
      <c r="B376" s="61">
        <v>88487</v>
      </c>
      <c r="C376" s="58" t="s">
        <v>232</v>
      </c>
      <c r="D376" s="37" t="s">
        <v>60</v>
      </c>
      <c r="E376" s="33">
        <v>77.069999999999993</v>
      </c>
      <c r="F376" s="33">
        <v>7.22</v>
      </c>
      <c r="G376" s="60">
        <f t="shared" si="39"/>
        <v>556.45000000000005</v>
      </c>
    </row>
    <row r="377" spans="1:7" ht="22.5" x14ac:dyDescent="0.25">
      <c r="A377" s="31" t="s">
        <v>1586</v>
      </c>
      <c r="B377" s="61">
        <v>88482</v>
      </c>
      <c r="C377" s="58" t="s">
        <v>1559</v>
      </c>
      <c r="D377" s="37" t="s">
        <v>17</v>
      </c>
      <c r="E377" s="33">
        <f>E379</f>
        <v>8.18</v>
      </c>
      <c r="F377" s="33">
        <v>2.63</v>
      </c>
      <c r="G377" s="60">
        <f t="shared" si="39"/>
        <v>21.51</v>
      </c>
    </row>
    <row r="378" spans="1:7" ht="33.75" x14ac:dyDescent="0.25">
      <c r="A378" s="31" t="s">
        <v>1587</v>
      </c>
      <c r="B378" s="61">
        <v>88496</v>
      </c>
      <c r="C378" s="58" t="s">
        <v>1572</v>
      </c>
      <c r="D378" s="37" t="s">
        <v>17</v>
      </c>
      <c r="E378" s="33">
        <f>E379</f>
        <v>8.18</v>
      </c>
      <c r="F378" s="33">
        <v>17.23</v>
      </c>
      <c r="G378" s="60">
        <f t="shared" si="39"/>
        <v>140.94</v>
      </c>
    </row>
    <row r="379" spans="1:7" ht="22.5" x14ac:dyDescent="0.25">
      <c r="A379" s="31" t="s">
        <v>1588</v>
      </c>
      <c r="B379" s="61">
        <v>88486</v>
      </c>
      <c r="C379" s="58" t="s">
        <v>1552</v>
      </c>
      <c r="D379" s="37" t="s">
        <v>60</v>
      </c>
      <c r="E379" s="33">
        <v>8.18</v>
      </c>
      <c r="F379" s="33">
        <v>8.1</v>
      </c>
      <c r="G379" s="60">
        <f t="shared" si="39"/>
        <v>66.260000000000005</v>
      </c>
    </row>
    <row r="380" spans="1:7" x14ac:dyDescent="0.25">
      <c r="A380" s="34" t="s">
        <v>1589</v>
      </c>
      <c r="B380" s="75"/>
      <c r="C380" s="76" t="s">
        <v>233</v>
      </c>
      <c r="D380" s="77" t="s">
        <v>57</v>
      </c>
      <c r="E380" s="76"/>
      <c r="F380" s="76"/>
      <c r="G380" s="78"/>
    </row>
    <row r="381" spans="1:7" ht="33.75" x14ac:dyDescent="0.25">
      <c r="A381" s="31" t="s">
        <v>1590</v>
      </c>
      <c r="B381" s="61">
        <v>96114</v>
      </c>
      <c r="C381" s="58" t="s">
        <v>1554</v>
      </c>
      <c r="D381" s="37" t="s">
        <v>60</v>
      </c>
      <c r="E381" s="33">
        <v>8.18</v>
      </c>
      <c r="F381" s="33">
        <v>38.630000000000003</v>
      </c>
      <c r="G381" s="60">
        <f>ROUND(E381*F381,2)</f>
        <v>315.99</v>
      </c>
    </row>
    <row r="382" spans="1:7" x14ac:dyDescent="0.25">
      <c r="A382" s="34" t="s">
        <v>1265</v>
      </c>
      <c r="B382" s="75"/>
      <c r="C382" s="76" t="s">
        <v>234</v>
      </c>
      <c r="D382" s="77" t="s">
        <v>57</v>
      </c>
      <c r="E382" s="76"/>
      <c r="F382" s="76"/>
      <c r="G382" s="78"/>
    </row>
    <row r="383" spans="1:7" x14ac:dyDescent="0.25">
      <c r="A383" s="34" t="s">
        <v>1266</v>
      </c>
      <c r="B383" s="75"/>
      <c r="C383" s="76" t="s">
        <v>225</v>
      </c>
      <c r="D383" s="77" t="s">
        <v>57</v>
      </c>
      <c r="E383" s="76"/>
      <c r="F383" s="76"/>
      <c r="G383" s="78"/>
    </row>
    <row r="384" spans="1:7" ht="67.5" x14ac:dyDescent="0.25">
      <c r="A384" s="31" t="s">
        <v>1267</v>
      </c>
      <c r="B384" s="61">
        <v>87477</v>
      </c>
      <c r="C384" s="58" t="s">
        <v>1044</v>
      </c>
      <c r="D384" s="37" t="s">
        <v>60</v>
      </c>
      <c r="E384" s="33">
        <v>57.57</v>
      </c>
      <c r="F384" s="33">
        <v>29.53</v>
      </c>
      <c r="G384" s="60">
        <f t="shared" ref="G384:G385" si="40">ROUND(E384*F384,2)</f>
        <v>1700.04</v>
      </c>
    </row>
    <row r="385" spans="1:7" ht="67.5" x14ac:dyDescent="0.25">
      <c r="A385" s="31" t="s">
        <v>1268</v>
      </c>
      <c r="B385" s="61">
        <v>87479</v>
      </c>
      <c r="C385" s="58" t="s">
        <v>1045</v>
      </c>
      <c r="D385" s="37" t="s">
        <v>60</v>
      </c>
      <c r="E385" s="33">
        <v>27.13</v>
      </c>
      <c r="F385" s="33">
        <v>41.83</v>
      </c>
      <c r="G385" s="60">
        <f t="shared" si="40"/>
        <v>1134.8499999999999</v>
      </c>
    </row>
    <row r="386" spans="1:7" x14ac:dyDescent="0.25">
      <c r="A386" s="34" t="s">
        <v>1269</v>
      </c>
      <c r="B386" s="80"/>
      <c r="C386" s="76" t="s">
        <v>226</v>
      </c>
      <c r="D386" s="43" t="s">
        <v>57</v>
      </c>
      <c r="E386" s="81"/>
      <c r="F386" s="81"/>
      <c r="G386" s="87"/>
    </row>
    <row r="387" spans="1:7" ht="67.5" x14ac:dyDescent="0.25">
      <c r="A387" s="31" t="s">
        <v>1270</v>
      </c>
      <c r="B387" s="61" t="s">
        <v>1550</v>
      </c>
      <c r="C387" s="58" t="s">
        <v>1549</v>
      </c>
      <c r="D387" s="37" t="s">
        <v>60</v>
      </c>
      <c r="E387" s="33">
        <v>9.2799999999999994</v>
      </c>
      <c r="F387" s="33">
        <v>232.82</v>
      </c>
      <c r="G387" s="60">
        <f>ROUND(E387*F387,2)</f>
        <v>2160.5700000000002</v>
      </c>
    </row>
    <row r="388" spans="1:7" x14ac:dyDescent="0.25">
      <c r="A388" s="34" t="s">
        <v>1271</v>
      </c>
      <c r="B388" s="80"/>
      <c r="C388" s="76" t="s">
        <v>227</v>
      </c>
      <c r="D388" s="43" t="s">
        <v>57</v>
      </c>
      <c r="E388" s="81"/>
      <c r="F388" s="81"/>
      <c r="G388" s="87"/>
    </row>
    <row r="389" spans="1:7" ht="45" x14ac:dyDescent="0.25">
      <c r="A389" s="31" t="s">
        <v>1272</v>
      </c>
      <c r="B389" s="61">
        <v>87879</v>
      </c>
      <c r="C389" s="58" t="s">
        <v>228</v>
      </c>
      <c r="D389" s="37" t="s">
        <v>60</v>
      </c>
      <c r="E389" s="33">
        <v>91.78</v>
      </c>
      <c r="F389" s="33">
        <v>2.46</v>
      </c>
      <c r="G389" s="60">
        <f t="shared" ref="G389:G391" si="41">ROUND(E389*F389,2)</f>
        <v>225.78</v>
      </c>
    </row>
    <row r="390" spans="1:7" ht="67.5" x14ac:dyDescent="0.25">
      <c r="A390" s="31" t="s">
        <v>1273</v>
      </c>
      <c r="B390" s="61">
        <v>87532</v>
      </c>
      <c r="C390" s="58" t="s">
        <v>1551</v>
      </c>
      <c r="D390" s="37" t="s">
        <v>60</v>
      </c>
      <c r="E390" s="33">
        <v>91.78</v>
      </c>
      <c r="F390" s="33">
        <v>25.09</v>
      </c>
      <c r="G390" s="60">
        <f t="shared" si="41"/>
        <v>2302.7600000000002</v>
      </c>
    </row>
    <row r="391" spans="1:7" ht="45" x14ac:dyDescent="0.25">
      <c r="A391" s="31" t="s">
        <v>1274</v>
      </c>
      <c r="B391" s="61">
        <v>87243</v>
      </c>
      <c r="C391" s="58" t="s">
        <v>1553</v>
      </c>
      <c r="D391" s="37" t="s">
        <v>60</v>
      </c>
      <c r="E391" s="33">
        <v>91.78</v>
      </c>
      <c r="F391" s="33">
        <v>118.55</v>
      </c>
      <c r="G391" s="60">
        <f t="shared" si="41"/>
        <v>10880.52</v>
      </c>
    </row>
    <row r="392" spans="1:7" x14ac:dyDescent="0.25">
      <c r="A392" s="34" t="s">
        <v>1275</v>
      </c>
      <c r="B392" s="80"/>
      <c r="C392" s="76" t="s">
        <v>230</v>
      </c>
      <c r="D392" s="43" t="s">
        <v>57</v>
      </c>
      <c r="E392" s="81"/>
      <c r="F392" s="81"/>
      <c r="G392" s="87"/>
    </row>
    <row r="393" spans="1:7" ht="22.5" x14ac:dyDescent="0.25">
      <c r="A393" s="31" t="s">
        <v>1276</v>
      </c>
      <c r="B393" s="61">
        <v>88482</v>
      </c>
      <c r="C393" s="58" t="s">
        <v>1559</v>
      </c>
      <c r="D393" s="37" t="s">
        <v>17</v>
      </c>
      <c r="E393" s="33">
        <f>E395</f>
        <v>8.18</v>
      </c>
      <c r="F393" s="33">
        <v>2.63</v>
      </c>
      <c r="G393" s="60">
        <f t="shared" ref="G393:G394" si="42">ROUND(E393*F393,2)</f>
        <v>21.51</v>
      </c>
    </row>
    <row r="394" spans="1:7" ht="33.75" x14ac:dyDescent="0.25">
      <c r="A394" s="31" t="s">
        <v>1277</v>
      </c>
      <c r="B394" s="61">
        <v>88496</v>
      </c>
      <c r="C394" s="58" t="s">
        <v>1572</v>
      </c>
      <c r="D394" s="37" t="s">
        <v>17</v>
      </c>
      <c r="E394" s="33">
        <f>E395</f>
        <v>8.18</v>
      </c>
      <c r="F394" s="33">
        <v>17.23</v>
      </c>
      <c r="G394" s="60">
        <f t="shared" si="42"/>
        <v>140.94</v>
      </c>
    </row>
    <row r="395" spans="1:7" ht="22.5" x14ac:dyDescent="0.25">
      <c r="A395" s="31" t="s">
        <v>1278</v>
      </c>
      <c r="B395" s="61">
        <v>88486</v>
      </c>
      <c r="C395" s="58" t="s">
        <v>1552</v>
      </c>
      <c r="D395" s="37" t="s">
        <v>60</v>
      </c>
      <c r="E395" s="33">
        <v>8.18</v>
      </c>
      <c r="F395" s="33">
        <v>8.1</v>
      </c>
      <c r="G395" s="60">
        <f>ROUND(E395*F395,2)</f>
        <v>66.260000000000005</v>
      </c>
    </row>
    <row r="396" spans="1:7" x14ac:dyDescent="0.25">
      <c r="A396" s="34" t="s">
        <v>1279</v>
      </c>
      <c r="B396" s="80"/>
      <c r="C396" s="76" t="s">
        <v>233</v>
      </c>
      <c r="D396" s="43" t="s">
        <v>57</v>
      </c>
      <c r="E396" s="81"/>
      <c r="F396" s="81"/>
      <c r="G396" s="87"/>
    </row>
    <row r="397" spans="1:7" ht="33.75" x14ac:dyDescent="0.25">
      <c r="A397" s="31" t="s">
        <v>1280</v>
      </c>
      <c r="B397" s="61">
        <v>96114</v>
      </c>
      <c r="C397" s="58" t="s">
        <v>1554</v>
      </c>
      <c r="D397" s="37" t="s">
        <v>60</v>
      </c>
      <c r="E397" s="33">
        <v>8.18</v>
      </c>
      <c r="F397" s="33">
        <v>38.630000000000003</v>
      </c>
      <c r="G397" s="60">
        <f>ROUND(E397*F397,2)</f>
        <v>315.99</v>
      </c>
    </row>
    <row r="398" spans="1:7" x14ac:dyDescent="0.25">
      <c r="A398" s="34" t="s">
        <v>1591</v>
      </c>
      <c r="B398" s="80"/>
      <c r="C398" s="76" t="s">
        <v>235</v>
      </c>
      <c r="D398" s="43" t="s">
        <v>57</v>
      </c>
      <c r="E398" s="81"/>
      <c r="F398" s="81"/>
      <c r="G398" s="87"/>
    </row>
    <row r="399" spans="1:7" x14ac:dyDescent="0.25">
      <c r="A399" s="34" t="s">
        <v>1592</v>
      </c>
      <c r="B399" s="80"/>
      <c r="C399" s="76" t="s">
        <v>225</v>
      </c>
      <c r="D399" s="43" t="s">
        <v>57</v>
      </c>
      <c r="E399" s="81"/>
      <c r="F399" s="81"/>
      <c r="G399" s="87"/>
    </row>
    <row r="400" spans="1:7" ht="67.5" x14ac:dyDescent="0.25">
      <c r="A400" s="31" t="s">
        <v>1593</v>
      </c>
      <c r="B400" s="61">
        <v>87479</v>
      </c>
      <c r="C400" s="58" t="s">
        <v>1045</v>
      </c>
      <c r="D400" s="37" t="s">
        <v>60</v>
      </c>
      <c r="E400" s="33">
        <v>5.07</v>
      </c>
      <c r="F400" s="33">
        <v>41.83</v>
      </c>
      <c r="G400" s="60">
        <f>ROUND(E400*F400,2)</f>
        <v>212.08</v>
      </c>
    </row>
    <row r="401" spans="1:7" x14ac:dyDescent="0.25">
      <c r="A401" s="34" t="s">
        <v>1594</v>
      </c>
      <c r="B401" s="80"/>
      <c r="C401" s="76" t="s">
        <v>226</v>
      </c>
      <c r="D401" s="43" t="s">
        <v>57</v>
      </c>
      <c r="E401" s="81"/>
      <c r="F401" s="81"/>
      <c r="G401" s="87"/>
    </row>
    <row r="402" spans="1:7" ht="67.5" x14ac:dyDescent="0.25">
      <c r="A402" s="31" t="s">
        <v>1595</v>
      </c>
      <c r="B402" s="61" t="s">
        <v>1550</v>
      </c>
      <c r="C402" s="58" t="s">
        <v>1549</v>
      </c>
      <c r="D402" s="37" t="s">
        <v>60</v>
      </c>
      <c r="E402" s="33">
        <v>2.0299999999999998</v>
      </c>
      <c r="F402" s="33">
        <v>232.82</v>
      </c>
      <c r="G402" s="60">
        <f>ROUND(E402*F402,2)</f>
        <v>472.62</v>
      </c>
    </row>
    <row r="403" spans="1:7" x14ac:dyDescent="0.25">
      <c r="A403" s="34" t="s">
        <v>1596</v>
      </c>
      <c r="B403" s="80"/>
      <c r="C403" s="76" t="s">
        <v>227</v>
      </c>
      <c r="D403" s="43" t="s">
        <v>57</v>
      </c>
      <c r="E403" s="81"/>
      <c r="F403" s="81"/>
      <c r="G403" s="87"/>
    </row>
    <row r="404" spans="1:7" ht="45" x14ac:dyDescent="0.25">
      <c r="A404" s="31" t="s">
        <v>1597</v>
      </c>
      <c r="B404" s="61">
        <v>87879</v>
      </c>
      <c r="C404" s="58" t="s">
        <v>228</v>
      </c>
      <c r="D404" s="37" t="s">
        <v>60</v>
      </c>
      <c r="E404" s="33">
        <v>12.09</v>
      </c>
      <c r="F404" s="33">
        <v>2.46</v>
      </c>
      <c r="G404" s="60">
        <f t="shared" ref="G404:G406" si="43">ROUND(E404*F404,2)</f>
        <v>29.74</v>
      </c>
    </row>
    <row r="405" spans="1:7" ht="67.5" x14ac:dyDescent="0.25">
      <c r="A405" s="31" t="s">
        <v>1598</v>
      </c>
      <c r="B405" s="61">
        <v>87532</v>
      </c>
      <c r="C405" s="58" t="s">
        <v>236</v>
      </c>
      <c r="D405" s="37" t="s">
        <v>60</v>
      </c>
      <c r="E405" s="33">
        <v>12.09</v>
      </c>
      <c r="F405" s="33">
        <v>25.09</v>
      </c>
      <c r="G405" s="60">
        <f t="shared" si="43"/>
        <v>303.33999999999997</v>
      </c>
    </row>
    <row r="406" spans="1:7" ht="45" x14ac:dyDescent="0.25">
      <c r="A406" s="31" t="s">
        <v>1599</v>
      </c>
      <c r="B406" s="61">
        <v>87243</v>
      </c>
      <c r="C406" s="58" t="s">
        <v>1553</v>
      </c>
      <c r="D406" s="37" t="s">
        <v>60</v>
      </c>
      <c r="E406" s="33">
        <v>12.09</v>
      </c>
      <c r="F406" s="33">
        <v>118.55</v>
      </c>
      <c r="G406" s="60">
        <f t="shared" si="43"/>
        <v>1433.27</v>
      </c>
    </row>
    <row r="407" spans="1:7" x14ac:dyDescent="0.25">
      <c r="A407" s="34" t="s">
        <v>1600</v>
      </c>
      <c r="B407" s="80"/>
      <c r="C407" s="76" t="s">
        <v>237</v>
      </c>
      <c r="D407" s="43" t="s">
        <v>57</v>
      </c>
      <c r="E407" s="81"/>
      <c r="F407" s="81"/>
      <c r="G407" s="87"/>
    </row>
    <row r="408" spans="1:7" ht="22.5" x14ac:dyDescent="0.25">
      <c r="A408" s="31" t="s">
        <v>1601</v>
      </c>
      <c r="B408" s="61">
        <v>88482</v>
      </c>
      <c r="C408" s="58" t="s">
        <v>238</v>
      </c>
      <c r="D408" s="37" t="s">
        <v>60</v>
      </c>
      <c r="E408" s="33">
        <v>2.0299999999999998</v>
      </c>
      <c r="F408" s="33">
        <v>2.63</v>
      </c>
      <c r="G408" s="60">
        <f t="shared" ref="G408:G410" si="44">ROUND(E408*F408,2)</f>
        <v>5.34</v>
      </c>
    </row>
    <row r="409" spans="1:7" ht="33.75" x14ac:dyDescent="0.25">
      <c r="A409" s="31" t="s">
        <v>1602</v>
      </c>
      <c r="B409" s="61">
        <v>88496</v>
      </c>
      <c r="C409" s="58" t="s">
        <v>1572</v>
      </c>
      <c r="D409" s="37" t="s">
        <v>60</v>
      </c>
      <c r="E409" s="33">
        <v>2.0299999999999998</v>
      </c>
      <c r="F409" s="33">
        <v>17.23</v>
      </c>
      <c r="G409" s="60">
        <f t="shared" si="44"/>
        <v>34.979999999999997</v>
      </c>
    </row>
    <row r="410" spans="1:7" ht="33.75" x14ac:dyDescent="0.25">
      <c r="A410" s="31" t="s">
        <v>1603</v>
      </c>
      <c r="B410" s="61">
        <v>88488</v>
      </c>
      <c r="C410" s="58" t="s">
        <v>239</v>
      </c>
      <c r="D410" s="37" t="s">
        <v>60</v>
      </c>
      <c r="E410" s="33">
        <v>2.0299999999999998</v>
      </c>
      <c r="F410" s="33">
        <v>10.43</v>
      </c>
      <c r="G410" s="60">
        <f t="shared" si="44"/>
        <v>21.17</v>
      </c>
    </row>
    <row r="411" spans="1:7" x14ac:dyDescent="0.25">
      <c r="A411" s="34" t="s">
        <v>1604</v>
      </c>
      <c r="B411" s="80"/>
      <c r="C411" s="76" t="s">
        <v>240</v>
      </c>
      <c r="D411" s="43" t="s">
        <v>57</v>
      </c>
      <c r="E411" s="81"/>
      <c r="F411" s="81"/>
      <c r="G411" s="87"/>
    </row>
    <row r="412" spans="1:7" x14ac:dyDescent="0.25">
      <c r="A412" s="34" t="s">
        <v>1605</v>
      </c>
      <c r="B412" s="80"/>
      <c r="C412" s="76" t="s">
        <v>225</v>
      </c>
      <c r="D412" s="43" t="s">
        <v>57</v>
      </c>
      <c r="E412" s="81"/>
      <c r="F412" s="81"/>
      <c r="G412" s="87"/>
    </row>
    <row r="413" spans="1:7" ht="67.5" x14ac:dyDescent="0.25">
      <c r="A413" s="31" t="s">
        <v>1606</v>
      </c>
      <c r="B413" s="61">
        <v>87479</v>
      </c>
      <c r="C413" s="58" t="s">
        <v>1045</v>
      </c>
      <c r="D413" s="37" t="s">
        <v>60</v>
      </c>
      <c r="E413" s="33">
        <v>103.29</v>
      </c>
      <c r="F413" s="33">
        <v>41.83</v>
      </c>
      <c r="G413" s="60">
        <f>ROUND(E413*F413,2)</f>
        <v>4320.62</v>
      </c>
    </row>
    <row r="414" spans="1:7" x14ac:dyDescent="0.25">
      <c r="A414" s="34" t="s">
        <v>1607</v>
      </c>
      <c r="B414" s="80"/>
      <c r="C414" s="76" t="s">
        <v>226</v>
      </c>
      <c r="D414" s="43" t="s">
        <v>57</v>
      </c>
      <c r="E414" s="81"/>
      <c r="F414" s="81"/>
      <c r="G414" s="87"/>
    </row>
    <row r="415" spans="1:7" ht="67.5" x14ac:dyDescent="0.25">
      <c r="A415" s="31" t="s">
        <v>1608</v>
      </c>
      <c r="B415" s="61" t="s">
        <v>1550</v>
      </c>
      <c r="C415" s="58" t="s">
        <v>1549</v>
      </c>
      <c r="D415" s="37" t="s">
        <v>60</v>
      </c>
      <c r="E415" s="33">
        <v>26.2</v>
      </c>
      <c r="F415" s="33">
        <v>232.82</v>
      </c>
      <c r="G415" s="60">
        <f>ROUND(E415*F415,2)</f>
        <v>6099.88</v>
      </c>
    </row>
    <row r="416" spans="1:7" x14ac:dyDescent="0.25">
      <c r="A416" s="34" t="s">
        <v>1609</v>
      </c>
      <c r="B416" s="80"/>
      <c r="C416" s="76" t="s">
        <v>227</v>
      </c>
      <c r="D416" s="43" t="s">
        <v>57</v>
      </c>
      <c r="E416" s="81"/>
      <c r="F416" s="81"/>
      <c r="G416" s="87"/>
    </row>
    <row r="417" spans="1:7" ht="45" x14ac:dyDescent="0.25">
      <c r="A417" s="31" t="s">
        <v>1610</v>
      </c>
      <c r="B417" s="61">
        <v>87879</v>
      </c>
      <c r="C417" s="58" t="s">
        <v>228</v>
      </c>
      <c r="D417" s="37" t="s">
        <v>60</v>
      </c>
      <c r="E417" s="33">
        <v>121.99</v>
      </c>
      <c r="F417" s="33">
        <v>2.46</v>
      </c>
      <c r="G417" s="60">
        <f t="shared" ref="G417:G418" si="45">ROUND(E417*F417,2)</f>
        <v>300.10000000000002</v>
      </c>
    </row>
    <row r="418" spans="1:7" ht="67.5" x14ac:dyDescent="0.25">
      <c r="A418" s="31" t="s">
        <v>1611</v>
      </c>
      <c r="B418" s="61">
        <v>87529</v>
      </c>
      <c r="C418" s="58" t="s">
        <v>229</v>
      </c>
      <c r="D418" s="37" t="s">
        <v>60</v>
      </c>
      <c r="E418" s="33">
        <v>121.99</v>
      </c>
      <c r="F418" s="33">
        <v>23.05</v>
      </c>
      <c r="G418" s="60">
        <f t="shared" si="45"/>
        <v>2811.87</v>
      </c>
    </row>
    <row r="419" spans="1:7" x14ac:dyDescent="0.25">
      <c r="A419" s="34" t="s">
        <v>1612</v>
      </c>
      <c r="B419" s="80"/>
      <c r="C419" s="76" t="s">
        <v>230</v>
      </c>
      <c r="D419" s="43" t="s">
        <v>57</v>
      </c>
      <c r="E419" s="81"/>
      <c r="F419" s="81"/>
      <c r="G419" s="87"/>
    </row>
    <row r="420" spans="1:7" ht="22.5" x14ac:dyDescent="0.25">
      <c r="A420" s="31" t="s">
        <v>1613</v>
      </c>
      <c r="B420" s="61">
        <v>88483</v>
      </c>
      <c r="C420" s="58" t="s">
        <v>231</v>
      </c>
      <c r="D420" s="37" t="s">
        <v>60</v>
      </c>
      <c r="E420" s="33">
        <v>121.99</v>
      </c>
      <c r="F420" s="33">
        <v>2.44</v>
      </c>
      <c r="G420" s="60">
        <f t="shared" ref="G420:G425" si="46">ROUND(E420*F420,2)</f>
        <v>297.66000000000003</v>
      </c>
    </row>
    <row r="421" spans="1:7" ht="33.75" x14ac:dyDescent="0.25">
      <c r="A421" s="31" t="s">
        <v>1614</v>
      </c>
      <c r="B421" s="61">
        <v>88497</v>
      </c>
      <c r="C421" s="58" t="s">
        <v>1572</v>
      </c>
      <c r="D421" s="37" t="s">
        <v>60</v>
      </c>
      <c r="E421" s="33">
        <v>121.99</v>
      </c>
      <c r="F421" s="33">
        <v>9.17</v>
      </c>
      <c r="G421" s="60">
        <f t="shared" si="46"/>
        <v>1118.6500000000001</v>
      </c>
    </row>
    <row r="422" spans="1:7" ht="33.75" x14ac:dyDescent="0.25">
      <c r="A422" s="31" t="s">
        <v>1615</v>
      </c>
      <c r="B422" s="61">
        <v>88487</v>
      </c>
      <c r="C422" s="58" t="s">
        <v>241</v>
      </c>
      <c r="D422" s="37" t="s">
        <v>60</v>
      </c>
      <c r="E422" s="33">
        <v>121.99</v>
      </c>
      <c r="F422" s="33">
        <v>7.22</v>
      </c>
      <c r="G422" s="60">
        <f t="shared" si="46"/>
        <v>880.77</v>
      </c>
    </row>
    <row r="423" spans="1:7" ht="22.5" x14ac:dyDescent="0.25">
      <c r="A423" s="31" t="s">
        <v>1616</v>
      </c>
      <c r="B423" s="61">
        <v>88482</v>
      </c>
      <c r="C423" s="58" t="s">
        <v>1559</v>
      </c>
      <c r="D423" s="37" t="s">
        <v>17</v>
      </c>
      <c r="E423" s="33">
        <f>E427</f>
        <v>22.99</v>
      </c>
      <c r="F423" s="33">
        <v>2.63</v>
      </c>
      <c r="G423" s="60">
        <f t="shared" si="46"/>
        <v>60.46</v>
      </c>
    </row>
    <row r="424" spans="1:7" ht="33.75" x14ac:dyDescent="0.25">
      <c r="A424" s="31" t="s">
        <v>1617</v>
      </c>
      <c r="B424" s="61">
        <v>88496</v>
      </c>
      <c r="C424" s="58" t="s">
        <v>1572</v>
      </c>
      <c r="D424" s="37" t="s">
        <v>17</v>
      </c>
      <c r="E424" s="33">
        <f>E427</f>
        <v>22.99</v>
      </c>
      <c r="F424" s="33">
        <v>17.23</v>
      </c>
      <c r="G424" s="60">
        <f t="shared" si="46"/>
        <v>396.12</v>
      </c>
    </row>
    <row r="425" spans="1:7" ht="22.5" x14ac:dyDescent="0.25">
      <c r="A425" s="31" t="s">
        <v>1618</v>
      </c>
      <c r="B425" s="61">
        <v>88486</v>
      </c>
      <c r="C425" s="58" t="s">
        <v>1552</v>
      </c>
      <c r="D425" s="37" t="s">
        <v>60</v>
      </c>
      <c r="E425" s="33">
        <v>22.99</v>
      </c>
      <c r="F425" s="33">
        <v>8.1</v>
      </c>
      <c r="G425" s="60">
        <f t="shared" si="46"/>
        <v>186.22</v>
      </c>
    </row>
    <row r="426" spans="1:7" x14ac:dyDescent="0.25">
      <c r="A426" s="34" t="s">
        <v>1619</v>
      </c>
      <c r="B426" s="80"/>
      <c r="C426" s="76" t="s">
        <v>233</v>
      </c>
      <c r="D426" s="43" t="s">
        <v>57</v>
      </c>
      <c r="E426" s="81"/>
      <c r="F426" s="81"/>
      <c r="G426" s="87"/>
    </row>
    <row r="427" spans="1:7" ht="33.75" x14ac:dyDescent="0.25">
      <c r="A427" s="31" t="s">
        <v>1620</v>
      </c>
      <c r="B427" s="61">
        <v>96114</v>
      </c>
      <c r="C427" s="58" t="s">
        <v>1554</v>
      </c>
      <c r="D427" s="37" t="s">
        <v>60</v>
      </c>
      <c r="E427" s="33">
        <v>22.99</v>
      </c>
      <c r="F427" s="33">
        <v>38.630000000000003</v>
      </c>
      <c r="G427" s="60">
        <f>ROUND(E427*F427,2)</f>
        <v>888.1</v>
      </c>
    </row>
    <row r="428" spans="1:7" x14ac:dyDescent="0.25">
      <c r="A428" s="34" t="s">
        <v>1621</v>
      </c>
      <c r="B428" s="80"/>
      <c r="C428" s="76" t="s">
        <v>242</v>
      </c>
      <c r="D428" s="43" t="s">
        <v>57</v>
      </c>
      <c r="E428" s="81"/>
      <c r="F428" s="81"/>
      <c r="G428" s="87"/>
    </row>
    <row r="429" spans="1:7" x14ac:dyDescent="0.25">
      <c r="A429" s="34" t="s">
        <v>1622</v>
      </c>
      <c r="B429" s="80"/>
      <c r="C429" s="76" t="s">
        <v>225</v>
      </c>
      <c r="D429" s="43" t="s">
        <v>57</v>
      </c>
      <c r="E429" s="81"/>
      <c r="F429" s="81"/>
      <c r="G429" s="87"/>
    </row>
    <row r="430" spans="1:7" ht="67.5" x14ac:dyDescent="0.25">
      <c r="A430" s="31" t="s">
        <v>1623</v>
      </c>
      <c r="B430" s="61">
        <v>87479</v>
      </c>
      <c r="C430" s="58" t="s">
        <v>1045</v>
      </c>
      <c r="D430" s="37" t="s">
        <v>60</v>
      </c>
      <c r="E430" s="33">
        <v>103.29</v>
      </c>
      <c r="F430" s="33">
        <v>41.83</v>
      </c>
      <c r="G430" s="60">
        <f>ROUND(E430*F430,2)</f>
        <v>4320.62</v>
      </c>
    </row>
    <row r="431" spans="1:7" x14ac:dyDescent="0.25">
      <c r="A431" s="34" t="s">
        <v>1624</v>
      </c>
      <c r="B431" s="80"/>
      <c r="C431" s="76" t="s">
        <v>226</v>
      </c>
      <c r="D431" s="43" t="s">
        <v>57</v>
      </c>
      <c r="E431" s="81"/>
      <c r="F431" s="81"/>
      <c r="G431" s="87"/>
    </row>
    <row r="432" spans="1:7" ht="67.5" x14ac:dyDescent="0.25">
      <c r="A432" s="31" t="s">
        <v>1625</v>
      </c>
      <c r="B432" s="61" t="s">
        <v>1550</v>
      </c>
      <c r="C432" s="58" t="s">
        <v>1549</v>
      </c>
      <c r="D432" s="37" t="s">
        <v>60</v>
      </c>
      <c r="E432" s="33">
        <v>26.2</v>
      </c>
      <c r="F432" s="33">
        <v>232.82</v>
      </c>
      <c r="G432" s="60">
        <f>ROUND(E432*F432,2)</f>
        <v>6099.88</v>
      </c>
    </row>
    <row r="433" spans="1:7" x14ac:dyDescent="0.25">
      <c r="A433" s="34" t="s">
        <v>1626</v>
      </c>
      <c r="B433" s="80"/>
      <c r="C433" s="76" t="s">
        <v>227</v>
      </c>
      <c r="D433" s="43" t="s">
        <v>57</v>
      </c>
      <c r="E433" s="81"/>
      <c r="F433" s="81"/>
      <c r="G433" s="87"/>
    </row>
    <row r="434" spans="1:7" ht="45" x14ac:dyDescent="0.25">
      <c r="A434" s="31" t="s">
        <v>1627</v>
      </c>
      <c r="B434" s="61">
        <v>87879</v>
      </c>
      <c r="C434" s="58" t="s">
        <v>228</v>
      </c>
      <c r="D434" s="37" t="s">
        <v>60</v>
      </c>
      <c r="E434" s="33">
        <v>121.99</v>
      </c>
      <c r="F434" s="33">
        <v>2.46</v>
      </c>
      <c r="G434" s="60">
        <f t="shared" ref="G434:G435" si="47">ROUND(E434*F434,2)</f>
        <v>300.10000000000002</v>
      </c>
    </row>
    <row r="435" spans="1:7" ht="67.5" x14ac:dyDescent="0.25">
      <c r="A435" s="31" t="s">
        <v>1628</v>
      </c>
      <c r="B435" s="61">
        <v>87529</v>
      </c>
      <c r="C435" s="58" t="s">
        <v>229</v>
      </c>
      <c r="D435" s="37" t="s">
        <v>60</v>
      </c>
      <c r="E435" s="33">
        <v>121.99</v>
      </c>
      <c r="F435" s="33">
        <v>23.05</v>
      </c>
      <c r="G435" s="60">
        <f t="shared" si="47"/>
        <v>2811.87</v>
      </c>
    </row>
    <row r="436" spans="1:7" x14ac:dyDescent="0.25">
      <c r="A436" s="34" t="s">
        <v>1629</v>
      </c>
      <c r="B436" s="80"/>
      <c r="C436" s="76" t="s">
        <v>230</v>
      </c>
      <c r="D436" s="43" t="s">
        <v>57</v>
      </c>
      <c r="E436" s="81"/>
      <c r="F436" s="81"/>
      <c r="G436" s="87"/>
    </row>
    <row r="437" spans="1:7" ht="22.5" x14ac:dyDescent="0.25">
      <c r="A437" s="31" t="s">
        <v>1630</v>
      </c>
      <c r="B437" s="61">
        <v>88483</v>
      </c>
      <c r="C437" s="58" t="s">
        <v>231</v>
      </c>
      <c r="D437" s="37" t="s">
        <v>60</v>
      </c>
      <c r="E437" s="33">
        <v>121.99</v>
      </c>
      <c r="F437" s="33">
        <v>2.44</v>
      </c>
      <c r="G437" s="60">
        <f t="shared" ref="G437:G442" si="48">ROUND(E437*F437,2)</f>
        <v>297.66000000000003</v>
      </c>
    </row>
    <row r="438" spans="1:7" ht="33.75" x14ac:dyDescent="0.25">
      <c r="A438" s="31" t="s">
        <v>1631</v>
      </c>
      <c r="B438" s="61">
        <v>88497</v>
      </c>
      <c r="C438" s="58" t="s">
        <v>1572</v>
      </c>
      <c r="D438" s="37" t="s">
        <v>60</v>
      </c>
      <c r="E438" s="33">
        <v>121.99</v>
      </c>
      <c r="F438" s="33">
        <v>9.17</v>
      </c>
      <c r="G438" s="60">
        <f t="shared" si="48"/>
        <v>1118.6500000000001</v>
      </c>
    </row>
    <row r="439" spans="1:7" ht="33.75" x14ac:dyDescent="0.25">
      <c r="A439" s="31" t="s">
        <v>1632</v>
      </c>
      <c r="B439" s="61">
        <v>88487</v>
      </c>
      <c r="C439" s="58" t="s">
        <v>232</v>
      </c>
      <c r="D439" s="37" t="s">
        <v>60</v>
      </c>
      <c r="E439" s="33">
        <v>121.99</v>
      </c>
      <c r="F439" s="33">
        <v>7.22</v>
      </c>
      <c r="G439" s="60">
        <f t="shared" si="48"/>
        <v>880.77</v>
      </c>
    </row>
    <row r="440" spans="1:7" ht="22.5" x14ac:dyDescent="0.25">
      <c r="A440" s="31" t="s">
        <v>1633</v>
      </c>
      <c r="B440" s="61">
        <v>88482</v>
      </c>
      <c r="C440" s="58" t="s">
        <v>1559</v>
      </c>
      <c r="D440" s="37" t="s">
        <v>17</v>
      </c>
      <c r="E440" s="33">
        <f>E442</f>
        <v>22.99</v>
      </c>
      <c r="F440" s="33">
        <v>2.63</v>
      </c>
      <c r="G440" s="60">
        <f t="shared" si="48"/>
        <v>60.46</v>
      </c>
    </row>
    <row r="441" spans="1:7" ht="33.75" x14ac:dyDescent="0.25">
      <c r="A441" s="31" t="s">
        <v>1634</v>
      </c>
      <c r="B441" s="61">
        <v>88496</v>
      </c>
      <c r="C441" s="58" t="s">
        <v>1572</v>
      </c>
      <c r="D441" s="37" t="s">
        <v>17</v>
      </c>
      <c r="E441" s="33">
        <f>E442</f>
        <v>22.99</v>
      </c>
      <c r="F441" s="33">
        <v>17.23</v>
      </c>
      <c r="G441" s="60">
        <f t="shared" si="48"/>
        <v>396.12</v>
      </c>
    </row>
    <row r="442" spans="1:7" ht="22.5" x14ac:dyDescent="0.25">
      <c r="A442" s="31" t="s">
        <v>1635</v>
      </c>
      <c r="B442" s="61">
        <v>88486</v>
      </c>
      <c r="C442" s="58" t="s">
        <v>1552</v>
      </c>
      <c r="D442" s="37" t="s">
        <v>60</v>
      </c>
      <c r="E442" s="33">
        <v>22.99</v>
      </c>
      <c r="F442" s="33">
        <v>8.1</v>
      </c>
      <c r="G442" s="60">
        <f t="shared" si="48"/>
        <v>186.22</v>
      </c>
    </row>
    <row r="443" spans="1:7" x14ac:dyDescent="0.25">
      <c r="A443" s="34" t="s">
        <v>1636</v>
      </c>
      <c r="B443" s="80"/>
      <c r="C443" s="76" t="s">
        <v>233</v>
      </c>
      <c r="D443" s="43" t="s">
        <v>57</v>
      </c>
      <c r="E443" s="81"/>
      <c r="F443" s="81"/>
      <c r="G443" s="87"/>
    </row>
    <row r="444" spans="1:7" ht="33.75" x14ac:dyDescent="0.25">
      <c r="A444" s="31" t="s">
        <v>1637</v>
      </c>
      <c r="B444" s="61">
        <v>96114</v>
      </c>
      <c r="C444" s="58" t="s">
        <v>1554</v>
      </c>
      <c r="D444" s="37" t="s">
        <v>60</v>
      </c>
      <c r="E444" s="33">
        <v>22.99</v>
      </c>
      <c r="F444" s="33">
        <v>38.630000000000003</v>
      </c>
      <c r="G444" s="60">
        <f>ROUND(E444*F444,2)</f>
        <v>888.1</v>
      </c>
    </row>
    <row r="445" spans="1:7" x14ac:dyDescent="0.25">
      <c r="A445" s="34" t="s">
        <v>1638</v>
      </c>
      <c r="B445" s="80"/>
      <c r="C445" s="76" t="s">
        <v>243</v>
      </c>
      <c r="D445" s="43" t="s">
        <v>57</v>
      </c>
      <c r="E445" s="81"/>
      <c r="F445" s="81"/>
      <c r="G445" s="87"/>
    </row>
    <row r="446" spans="1:7" x14ac:dyDescent="0.25">
      <c r="A446" s="34" t="s">
        <v>1639</v>
      </c>
      <c r="B446" s="80"/>
      <c r="C446" s="76" t="s">
        <v>226</v>
      </c>
      <c r="D446" s="43" t="s">
        <v>57</v>
      </c>
      <c r="E446" s="81"/>
      <c r="F446" s="81"/>
      <c r="G446" s="87"/>
    </row>
    <row r="447" spans="1:7" ht="67.5" x14ac:dyDescent="0.25">
      <c r="A447" s="31" t="s">
        <v>1640</v>
      </c>
      <c r="B447" s="61" t="s">
        <v>1550</v>
      </c>
      <c r="C447" s="58" t="s">
        <v>1549</v>
      </c>
      <c r="D447" s="37" t="s">
        <v>60</v>
      </c>
      <c r="E447" s="33">
        <v>5.94</v>
      </c>
      <c r="F447" s="33">
        <v>232.82</v>
      </c>
      <c r="G447" s="60">
        <f>ROUND(E447*F447,2)</f>
        <v>1382.95</v>
      </c>
    </row>
    <row r="448" spans="1:7" x14ac:dyDescent="0.25">
      <c r="A448" s="34" t="s">
        <v>1641</v>
      </c>
      <c r="B448" s="80"/>
      <c r="C448" s="76" t="s">
        <v>227</v>
      </c>
      <c r="D448" s="43" t="s">
        <v>57</v>
      </c>
      <c r="E448" s="81"/>
      <c r="F448" s="81"/>
      <c r="G448" s="87"/>
    </row>
    <row r="449" spans="1:8" ht="45" x14ac:dyDescent="0.25">
      <c r="A449" s="31" t="s">
        <v>1642</v>
      </c>
      <c r="B449" s="61">
        <v>87879</v>
      </c>
      <c r="C449" s="58" t="s">
        <v>228</v>
      </c>
      <c r="D449" s="37" t="s">
        <v>60</v>
      </c>
      <c r="E449" s="33">
        <v>40.61</v>
      </c>
      <c r="F449" s="33">
        <v>2.46</v>
      </c>
      <c r="G449" s="60">
        <f t="shared" ref="G449:G452" si="49">ROUND(E449*F449,2)</f>
        <v>99.9</v>
      </c>
    </row>
    <row r="450" spans="1:8" ht="67.5" x14ac:dyDescent="0.25">
      <c r="A450" s="31" t="s">
        <v>1643</v>
      </c>
      <c r="B450" s="61">
        <v>87529</v>
      </c>
      <c r="C450" s="58" t="s">
        <v>229</v>
      </c>
      <c r="D450" s="37" t="s">
        <v>60</v>
      </c>
      <c r="E450" s="33">
        <v>40.61</v>
      </c>
      <c r="F450" s="33">
        <v>23.05</v>
      </c>
      <c r="G450" s="60">
        <f t="shared" si="49"/>
        <v>936.06</v>
      </c>
    </row>
    <row r="451" spans="1:8" ht="45" x14ac:dyDescent="0.25">
      <c r="A451" s="31" t="s">
        <v>1644</v>
      </c>
      <c r="B451" s="61">
        <v>87887</v>
      </c>
      <c r="C451" s="58" t="s">
        <v>244</v>
      </c>
      <c r="D451" s="37" t="s">
        <v>60</v>
      </c>
      <c r="E451" s="33">
        <v>5.94</v>
      </c>
      <c r="F451" s="33">
        <v>16.23</v>
      </c>
      <c r="G451" s="60">
        <f t="shared" si="49"/>
        <v>96.41</v>
      </c>
    </row>
    <row r="452" spans="1:8" ht="67.5" x14ac:dyDescent="0.25">
      <c r="A452" s="31" t="s">
        <v>1645</v>
      </c>
      <c r="B452" s="61">
        <v>90406</v>
      </c>
      <c r="C452" s="58" t="s">
        <v>245</v>
      </c>
      <c r="D452" s="37" t="s">
        <v>60</v>
      </c>
      <c r="E452" s="33">
        <v>5.94</v>
      </c>
      <c r="F452" s="33">
        <v>30.22</v>
      </c>
      <c r="G452" s="60">
        <f t="shared" si="49"/>
        <v>179.51</v>
      </c>
    </row>
    <row r="453" spans="1:8" x14ac:dyDescent="0.25">
      <c r="A453" s="34" t="s">
        <v>1646</v>
      </c>
      <c r="B453" s="80"/>
      <c r="C453" s="76" t="s">
        <v>246</v>
      </c>
      <c r="D453" s="43" t="s">
        <v>57</v>
      </c>
      <c r="E453" s="81"/>
      <c r="F453" s="81"/>
      <c r="G453" s="87"/>
    </row>
    <row r="454" spans="1:8" ht="22.5" x14ac:dyDescent="0.25">
      <c r="A454" s="31" t="s">
        <v>1647</v>
      </c>
      <c r="B454" s="61">
        <v>88483</v>
      </c>
      <c r="C454" s="58" t="s">
        <v>231</v>
      </c>
      <c r="D454" s="37" t="s">
        <v>60</v>
      </c>
      <c r="E454" s="33">
        <v>40.61</v>
      </c>
      <c r="F454" s="33">
        <v>2.44</v>
      </c>
      <c r="G454" s="60">
        <f t="shared" ref="G454:G456" si="50">ROUND(E454*F454,2)</f>
        <v>99.09</v>
      </c>
    </row>
    <row r="455" spans="1:8" ht="33.75" x14ac:dyDescent="0.25">
      <c r="A455" s="31" t="s">
        <v>1648</v>
      </c>
      <c r="B455" s="61">
        <v>88497</v>
      </c>
      <c r="C455" s="58" t="s">
        <v>1572</v>
      </c>
      <c r="D455" s="37" t="s">
        <v>60</v>
      </c>
      <c r="E455" s="33">
        <v>40.61</v>
      </c>
      <c r="F455" s="33">
        <v>9.17</v>
      </c>
      <c r="G455" s="60">
        <f t="shared" si="50"/>
        <v>372.39</v>
      </c>
    </row>
    <row r="456" spans="1:8" ht="33.75" x14ac:dyDescent="0.25">
      <c r="A456" s="31" t="s">
        <v>1649</v>
      </c>
      <c r="B456" s="61">
        <v>88487</v>
      </c>
      <c r="C456" s="58" t="s">
        <v>232</v>
      </c>
      <c r="D456" s="37" t="s">
        <v>60</v>
      </c>
      <c r="E456" s="33">
        <v>40.61</v>
      </c>
      <c r="F456" s="33">
        <v>7.22</v>
      </c>
      <c r="G456" s="60">
        <f t="shared" si="50"/>
        <v>293.2</v>
      </c>
    </row>
    <row r="457" spans="1:8" x14ac:dyDescent="0.25">
      <c r="A457" s="34" t="s">
        <v>1650</v>
      </c>
      <c r="B457" s="80"/>
      <c r="C457" s="76" t="s">
        <v>237</v>
      </c>
      <c r="D457" s="43" t="s">
        <v>57</v>
      </c>
      <c r="E457" s="81"/>
      <c r="F457" s="81"/>
      <c r="G457" s="87"/>
    </row>
    <row r="458" spans="1:8" ht="22.5" x14ac:dyDescent="0.25">
      <c r="A458" s="31" t="s">
        <v>1651</v>
      </c>
      <c r="B458" s="61">
        <v>88482</v>
      </c>
      <c r="C458" s="58" t="s">
        <v>238</v>
      </c>
      <c r="D458" s="37" t="s">
        <v>60</v>
      </c>
      <c r="E458" s="33">
        <v>5.94</v>
      </c>
      <c r="F458" s="33">
        <v>2.63</v>
      </c>
      <c r="G458" s="60">
        <f t="shared" ref="G458:G460" si="51">ROUND(E458*F458,2)</f>
        <v>15.62</v>
      </c>
    </row>
    <row r="459" spans="1:8" ht="33.75" x14ac:dyDescent="0.25">
      <c r="A459" s="31" t="s">
        <v>1652</v>
      </c>
      <c r="B459" s="61">
        <v>88496</v>
      </c>
      <c r="C459" s="58" t="s">
        <v>1572</v>
      </c>
      <c r="D459" s="37" t="s">
        <v>60</v>
      </c>
      <c r="E459" s="33">
        <v>5.94</v>
      </c>
      <c r="F459" s="33">
        <v>17.23</v>
      </c>
      <c r="G459" s="60">
        <f t="shared" si="51"/>
        <v>102.35</v>
      </c>
    </row>
    <row r="460" spans="1:8" ht="33.75" x14ac:dyDescent="0.25">
      <c r="A460" s="31" t="s">
        <v>1653</v>
      </c>
      <c r="B460" s="61">
        <v>88488</v>
      </c>
      <c r="C460" s="58" t="s">
        <v>239</v>
      </c>
      <c r="D460" s="37" t="s">
        <v>60</v>
      </c>
      <c r="E460" s="33">
        <v>5.94</v>
      </c>
      <c r="F460" s="33">
        <v>10.43</v>
      </c>
      <c r="G460" s="60">
        <f t="shared" si="51"/>
        <v>61.95</v>
      </c>
    </row>
    <row r="461" spans="1:8" x14ac:dyDescent="0.25">
      <c r="A461" s="52" t="s">
        <v>64</v>
      </c>
      <c r="B461" s="53"/>
      <c r="C461" s="25" t="s">
        <v>64</v>
      </c>
      <c r="D461" s="26" t="s">
        <v>64</v>
      </c>
      <c r="E461" s="25"/>
      <c r="F461" s="53" t="s">
        <v>8</v>
      </c>
      <c r="G461" s="27">
        <f>SUM(G366:G460)</f>
        <v>68661.919999999998</v>
      </c>
      <c r="H461" s="230"/>
    </row>
    <row r="462" spans="1:8" x14ac:dyDescent="0.25">
      <c r="A462" s="34" t="s">
        <v>1281</v>
      </c>
      <c r="B462" s="80"/>
      <c r="C462" s="47" t="s">
        <v>247</v>
      </c>
      <c r="D462" s="43"/>
      <c r="E462" s="81"/>
      <c r="F462" s="81"/>
      <c r="G462" s="87"/>
    </row>
    <row r="463" spans="1:8" x14ac:dyDescent="0.25">
      <c r="A463" s="34" t="s">
        <v>1282</v>
      </c>
      <c r="B463" s="80"/>
      <c r="C463" s="76" t="s">
        <v>248</v>
      </c>
      <c r="D463" s="43" t="s">
        <v>57</v>
      </c>
      <c r="E463" s="81"/>
      <c r="F463" s="81"/>
      <c r="G463" s="87"/>
    </row>
    <row r="464" spans="1:8" x14ac:dyDescent="0.25">
      <c r="A464" s="34" t="s">
        <v>1283</v>
      </c>
      <c r="B464" s="80"/>
      <c r="C464" s="76" t="s">
        <v>249</v>
      </c>
      <c r="D464" s="43" t="s">
        <v>57</v>
      </c>
      <c r="E464" s="81"/>
      <c r="F464" s="81"/>
      <c r="G464" s="87"/>
    </row>
    <row r="465" spans="1:7" ht="45" x14ac:dyDescent="0.25">
      <c r="A465" s="31" t="s">
        <v>1284</v>
      </c>
      <c r="B465" s="61" t="s">
        <v>250</v>
      </c>
      <c r="C465" s="58" t="s">
        <v>251</v>
      </c>
      <c r="D465" s="37" t="s">
        <v>111</v>
      </c>
      <c r="E465" s="33">
        <v>456</v>
      </c>
      <c r="F465" s="33">
        <v>369.81</v>
      </c>
      <c r="G465" s="60">
        <f>ROUND(E465*F465,2)</f>
        <v>168633.36</v>
      </c>
    </row>
    <row r="466" spans="1:7" x14ac:dyDescent="0.25">
      <c r="A466" s="34" t="s">
        <v>1285</v>
      </c>
      <c r="B466" s="80"/>
      <c r="C466" s="76" t="s">
        <v>252</v>
      </c>
      <c r="D466" s="43" t="s">
        <v>57</v>
      </c>
      <c r="E466" s="81"/>
      <c r="F466" s="81"/>
      <c r="G466" s="87"/>
    </row>
    <row r="467" spans="1:7" ht="33.75" x14ac:dyDescent="0.25">
      <c r="A467" s="31" t="s">
        <v>1286</v>
      </c>
      <c r="B467" s="61">
        <v>83534</v>
      </c>
      <c r="C467" s="58" t="s">
        <v>1038</v>
      </c>
      <c r="D467" s="37" t="s">
        <v>903</v>
      </c>
      <c r="E467" s="33">
        <v>11.95</v>
      </c>
      <c r="F467" s="33">
        <v>445.95</v>
      </c>
      <c r="G467" s="60">
        <f t="shared" ref="G467:G472" si="52">ROUND(E467*F467,2)</f>
        <v>5329.1</v>
      </c>
    </row>
    <row r="468" spans="1:7" ht="45" x14ac:dyDescent="0.25">
      <c r="A468" s="31" t="s">
        <v>1287</v>
      </c>
      <c r="B468" s="61" t="s">
        <v>253</v>
      </c>
      <c r="C468" s="58" t="s">
        <v>1073</v>
      </c>
      <c r="D468" s="37" t="s">
        <v>183</v>
      </c>
      <c r="E468" s="33">
        <v>45.37</v>
      </c>
      <c r="F468" s="33">
        <v>400.91</v>
      </c>
      <c r="G468" s="60">
        <f t="shared" si="52"/>
        <v>18189.29</v>
      </c>
    </row>
    <row r="469" spans="1:7" ht="33.75" x14ac:dyDescent="0.25">
      <c r="A469" s="31" t="s">
        <v>1288</v>
      </c>
      <c r="B469" s="61" t="s">
        <v>254</v>
      </c>
      <c r="C469" s="58" t="s">
        <v>255</v>
      </c>
      <c r="D469" s="37" t="s">
        <v>60</v>
      </c>
      <c r="E469" s="33">
        <v>14.56</v>
      </c>
      <c r="F469" s="33">
        <v>40.82</v>
      </c>
      <c r="G469" s="60">
        <f t="shared" si="52"/>
        <v>594.34</v>
      </c>
    </row>
    <row r="470" spans="1:7" ht="22.5" x14ac:dyDescent="0.25">
      <c r="A470" s="31" t="s">
        <v>1289</v>
      </c>
      <c r="B470" s="61">
        <v>96547</v>
      </c>
      <c r="C470" s="58" t="s">
        <v>210</v>
      </c>
      <c r="D470" s="37" t="s">
        <v>211</v>
      </c>
      <c r="E470" s="33">
        <v>7259.2</v>
      </c>
      <c r="F470" s="33">
        <v>6.99</v>
      </c>
      <c r="G470" s="60">
        <f t="shared" si="52"/>
        <v>50741.81</v>
      </c>
    </row>
    <row r="471" spans="1:7" ht="33.75" x14ac:dyDescent="0.25">
      <c r="A471" s="31" t="s">
        <v>1290</v>
      </c>
      <c r="B471" s="61">
        <v>90091</v>
      </c>
      <c r="C471" s="58" t="s">
        <v>256</v>
      </c>
      <c r="D471" s="37" t="s">
        <v>183</v>
      </c>
      <c r="E471" s="33">
        <v>95.6</v>
      </c>
      <c r="F471" s="33">
        <v>5.39</v>
      </c>
      <c r="G471" s="60">
        <f t="shared" si="52"/>
        <v>515.28</v>
      </c>
    </row>
    <row r="472" spans="1:7" ht="78.75" x14ac:dyDescent="0.25">
      <c r="A472" s="31" t="s">
        <v>1291</v>
      </c>
      <c r="B472" s="61">
        <v>93360</v>
      </c>
      <c r="C472" s="58" t="s">
        <v>1555</v>
      </c>
      <c r="D472" s="37" t="s">
        <v>183</v>
      </c>
      <c r="E472" s="33">
        <v>50.23</v>
      </c>
      <c r="F472" s="33">
        <v>16.71</v>
      </c>
      <c r="G472" s="60">
        <f t="shared" si="52"/>
        <v>839.34</v>
      </c>
    </row>
    <row r="473" spans="1:7" x14ac:dyDescent="0.25">
      <c r="A473" s="34" t="s">
        <v>1292</v>
      </c>
      <c r="B473" s="80"/>
      <c r="C473" s="76" t="s">
        <v>257</v>
      </c>
      <c r="D473" s="43" t="s">
        <v>57</v>
      </c>
      <c r="E473" s="81"/>
      <c r="F473" s="81"/>
      <c r="G473" s="87"/>
    </row>
    <row r="474" spans="1:7" x14ac:dyDescent="0.25">
      <c r="A474" s="34" t="s">
        <v>1293</v>
      </c>
      <c r="B474" s="80"/>
      <c r="C474" s="76" t="s">
        <v>258</v>
      </c>
      <c r="D474" s="43" t="s">
        <v>57</v>
      </c>
      <c r="E474" s="81"/>
      <c r="F474" s="81"/>
      <c r="G474" s="87"/>
    </row>
    <row r="475" spans="1:7" ht="67.5" x14ac:dyDescent="0.25">
      <c r="A475" s="31" t="s">
        <v>1294</v>
      </c>
      <c r="B475" s="61">
        <v>92418</v>
      </c>
      <c r="C475" s="58" t="s">
        <v>1576</v>
      </c>
      <c r="D475" s="37" t="s">
        <v>60</v>
      </c>
      <c r="E475" s="33">
        <v>53.82</v>
      </c>
      <c r="F475" s="33">
        <v>54.56</v>
      </c>
      <c r="G475" s="60">
        <f t="shared" ref="G475:G477" si="53">ROUND(E475*F475,2)</f>
        <v>2936.42</v>
      </c>
    </row>
    <row r="476" spans="1:7" ht="45" x14ac:dyDescent="0.25">
      <c r="A476" s="31" t="s">
        <v>1295</v>
      </c>
      <c r="B476" s="61" t="s">
        <v>259</v>
      </c>
      <c r="C476" s="58" t="s">
        <v>1074</v>
      </c>
      <c r="D476" s="37" t="s">
        <v>183</v>
      </c>
      <c r="E476" s="33">
        <v>3.64</v>
      </c>
      <c r="F476" s="33">
        <v>415.8</v>
      </c>
      <c r="G476" s="60">
        <f t="shared" si="53"/>
        <v>1513.51</v>
      </c>
    </row>
    <row r="477" spans="1:7" ht="22.5" x14ac:dyDescent="0.25">
      <c r="A477" s="31" t="s">
        <v>1296</v>
      </c>
      <c r="B477" s="61">
        <v>92779</v>
      </c>
      <c r="C477" s="58" t="s">
        <v>210</v>
      </c>
      <c r="D477" s="37" t="s">
        <v>211</v>
      </c>
      <c r="E477" s="33">
        <v>655.20000000000005</v>
      </c>
      <c r="F477" s="33">
        <v>6.84</v>
      </c>
      <c r="G477" s="60">
        <f t="shared" si="53"/>
        <v>4481.57</v>
      </c>
    </row>
    <row r="478" spans="1:7" x14ac:dyDescent="0.25">
      <c r="A478" s="34" t="s">
        <v>1297</v>
      </c>
      <c r="B478" s="80"/>
      <c r="C478" s="76" t="s">
        <v>260</v>
      </c>
      <c r="D478" s="43" t="s">
        <v>57</v>
      </c>
      <c r="E478" s="81"/>
      <c r="F478" s="81"/>
      <c r="G478" s="87"/>
    </row>
    <row r="479" spans="1:7" ht="56.25" x14ac:dyDescent="0.25">
      <c r="A479" s="31" t="s">
        <v>1298</v>
      </c>
      <c r="B479" s="61">
        <v>92513</v>
      </c>
      <c r="C479" s="58" t="s">
        <v>1577</v>
      </c>
      <c r="D479" s="37" t="s">
        <v>60</v>
      </c>
      <c r="E479" s="33">
        <v>197</v>
      </c>
      <c r="F479" s="33">
        <v>23.89</v>
      </c>
      <c r="G479" s="60">
        <f t="shared" ref="G479:G483" si="54">ROUND(E479*F479,2)</f>
        <v>4706.33</v>
      </c>
    </row>
    <row r="480" spans="1:7" ht="45" x14ac:dyDescent="0.25">
      <c r="A480" s="31" t="s">
        <v>1299</v>
      </c>
      <c r="B480" s="61" t="s">
        <v>261</v>
      </c>
      <c r="C480" s="58" t="s">
        <v>262</v>
      </c>
      <c r="D480" s="37" t="s">
        <v>60</v>
      </c>
      <c r="E480" s="33">
        <v>197</v>
      </c>
      <c r="F480" s="33">
        <v>13.39</v>
      </c>
      <c r="G480" s="60">
        <f t="shared" si="54"/>
        <v>2637.83</v>
      </c>
    </row>
    <row r="481" spans="1:7" ht="45" x14ac:dyDescent="0.25">
      <c r="A481" s="31" t="s">
        <v>1300</v>
      </c>
      <c r="B481" s="61" t="s">
        <v>259</v>
      </c>
      <c r="C481" s="58" t="s">
        <v>1074</v>
      </c>
      <c r="D481" s="37" t="s">
        <v>183</v>
      </c>
      <c r="E481" s="33">
        <v>35.46</v>
      </c>
      <c r="F481" s="33">
        <v>415.8</v>
      </c>
      <c r="G481" s="60">
        <f t="shared" si="54"/>
        <v>14744.27</v>
      </c>
    </row>
    <row r="482" spans="1:7" ht="22.5" x14ac:dyDescent="0.25">
      <c r="A482" s="31" t="s">
        <v>1301</v>
      </c>
      <c r="B482" s="61">
        <v>92788</v>
      </c>
      <c r="C482" s="58" t="s">
        <v>210</v>
      </c>
      <c r="D482" s="37" t="s">
        <v>211</v>
      </c>
      <c r="E482" s="33">
        <v>5673.6</v>
      </c>
      <c r="F482" s="33">
        <v>5.21</v>
      </c>
      <c r="G482" s="60">
        <f t="shared" si="54"/>
        <v>29559.46</v>
      </c>
    </row>
    <row r="483" spans="1:7" ht="33.75" x14ac:dyDescent="0.25">
      <c r="A483" s="31" t="s">
        <v>1302</v>
      </c>
      <c r="B483" s="61" t="s">
        <v>263</v>
      </c>
      <c r="C483" s="58" t="s">
        <v>264</v>
      </c>
      <c r="D483" s="37" t="s">
        <v>60</v>
      </c>
      <c r="E483" s="33">
        <v>214.07</v>
      </c>
      <c r="F483" s="33">
        <v>75.17</v>
      </c>
      <c r="G483" s="60">
        <f t="shared" si="54"/>
        <v>16091.64</v>
      </c>
    </row>
    <row r="484" spans="1:7" x14ac:dyDescent="0.25">
      <c r="A484" s="34" t="s">
        <v>1303</v>
      </c>
      <c r="B484" s="80"/>
      <c r="C484" s="76" t="s">
        <v>265</v>
      </c>
      <c r="D484" s="43" t="s">
        <v>57</v>
      </c>
      <c r="E484" s="81"/>
      <c r="F484" s="81"/>
      <c r="G484" s="87"/>
    </row>
    <row r="485" spans="1:7" x14ac:dyDescent="0.25">
      <c r="A485" s="34" t="s">
        <v>1304</v>
      </c>
      <c r="B485" s="80"/>
      <c r="C485" s="76" t="s">
        <v>225</v>
      </c>
      <c r="D485" s="43" t="s">
        <v>57</v>
      </c>
      <c r="E485" s="81"/>
      <c r="F485" s="81"/>
      <c r="G485" s="87"/>
    </row>
    <row r="486" spans="1:7" ht="67.5" x14ac:dyDescent="0.25">
      <c r="A486" s="31" t="s">
        <v>1305</v>
      </c>
      <c r="B486" s="61">
        <v>87479</v>
      </c>
      <c r="C486" s="58" t="s">
        <v>1045</v>
      </c>
      <c r="D486" s="37" t="s">
        <v>60</v>
      </c>
      <c r="E486" s="33">
        <v>41.65</v>
      </c>
      <c r="F486" s="33">
        <v>41.83</v>
      </c>
      <c r="G486" s="60">
        <f>ROUND(E486*F486,2)</f>
        <v>1742.22</v>
      </c>
    </row>
    <row r="487" spans="1:7" x14ac:dyDescent="0.25">
      <c r="A487" s="34" t="s">
        <v>1306</v>
      </c>
      <c r="B487" s="80"/>
      <c r="C487" s="76" t="s">
        <v>226</v>
      </c>
      <c r="D487" s="43" t="s">
        <v>57</v>
      </c>
      <c r="E487" s="81"/>
      <c r="F487" s="81"/>
      <c r="G487" s="87"/>
    </row>
    <row r="488" spans="1:7" ht="67.5" x14ac:dyDescent="0.25">
      <c r="A488" s="31" t="s">
        <v>1307</v>
      </c>
      <c r="B488" s="61" t="s">
        <v>1550</v>
      </c>
      <c r="C488" s="58" t="s">
        <v>1549</v>
      </c>
      <c r="D488" s="37" t="s">
        <v>60</v>
      </c>
      <c r="E488" s="33">
        <v>19.16</v>
      </c>
      <c r="F488" s="33">
        <v>232.82</v>
      </c>
      <c r="G488" s="60">
        <f>ROUND(E488*F488,2)</f>
        <v>4460.83</v>
      </c>
    </row>
    <row r="489" spans="1:7" x14ac:dyDescent="0.25">
      <c r="A489" s="34" t="s">
        <v>1308</v>
      </c>
      <c r="B489" s="80"/>
      <c r="C489" s="76" t="s">
        <v>227</v>
      </c>
      <c r="D489" s="43" t="s">
        <v>57</v>
      </c>
      <c r="E489" s="81"/>
      <c r="F489" s="81"/>
      <c r="G489" s="87"/>
    </row>
    <row r="490" spans="1:7" ht="45" x14ac:dyDescent="0.25">
      <c r="A490" s="31" t="s">
        <v>1309</v>
      </c>
      <c r="B490" s="61">
        <v>87879</v>
      </c>
      <c r="C490" s="58" t="s">
        <v>228</v>
      </c>
      <c r="D490" s="37" t="s">
        <v>60</v>
      </c>
      <c r="E490" s="33">
        <v>28.29</v>
      </c>
      <c r="F490" s="33">
        <v>2.46</v>
      </c>
      <c r="G490" s="60">
        <f t="shared" ref="G490:G493" si="55">ROUND(E490*F490,2)</f>
        <v>69.59</v>
      </c>
    </row>
    <row r="491" spans="1:7" ht="67.5" x14ac:dyDescent="0.25">
      <c r="A491" s="31" t="s">
        <v>1310</v>
      </c>
      <c r="B491" s="61">
        <v>87529</v>
      </c>
      <c r="C491" s="58" t="s">
        <v>229</v>
      </c>
      <c r="D491" s="37" t="s">
        <v>60</v>
      </c>
      <c r="E491" s="33">
        <v>28.29</v>
      </c>
      <c r="F491" s="33">
        <v>23.05</v>
      </c>
      <c r="G491" s="60">
        <f t="shared" si="55"/>
        <v>652.08000000000004</v>
      </c>
    </row>
    <row r="492" spans="1:7" ht="67.5" x14ac:dyDescent="0.25">
      <c r="A492" s="31" t="s">
        <v>1311</v>
      </c>
      <c r="B492" s="61">
        <v>87532</v>
      </c>
      <c r="C492" s="58" t="s">
        <v>236</v>
      </c>
      <c r="D492" s="37" t="s">
        <v>60</v>
      </c>
      <c r="E492" s="33">
        <v>13.36</v>
      </c>
      <c r="F492" s="33">
        <v>25.09</v>
      </c>
      <c r="G492" s="60">
        <f t="shared" si="55"/>
        <v>335.2</v>
      </c>
    </row>
    <row r="493" spans="1:7" ht="45" x14ac:dyDescent="0.25">
      <c r="A493" s="31" t="s">
        <v>1654</v>
      </c>
      <c r="B493" s="61">
        <v>87243</v>
      </c>
      <c r="C493" s="58" t="s">
        <v>1553</v>
      </c>
      <c r="D493" s="37" t="s">
        <v>60</v>
      </c>
      <c r="E493" s="33">
        <v>12.34</v>
      </c>
      <c r="F493" s="33">
        <v>118.55</v>
      </c>
      <c r="G493" s="60">
        <f t="shared" si="55"/>
        <v>1462.91</v>
      </c>
    </row>
    <row r="494" spans="1:7" x14ac:dyDescent="0.25">
      <c r="A494" s="34" t="s">
        <v>1312</v>
      </c>
      <c r="B494" s="80"/>
      <c r="C494" s="76" t="s">
        <v>230</v>
      </c>
      <c r="D494" s="43" t="s">
        <v>57</v>
      </c>
      <c r="E494" s="81"/>
      <c r="F494" s="81"/>
      <c r="G494" s="87"/>
    </row>
    <row r="495" spans="1:7" ht="22.5" x14ac:dyDescent="0.25">
      <c r="A495" s="31" t="s">
        <v>1313</v>
      </c>
      <c r="B495" s="61">
        <v>88483</v>
      </c>
      <c r="C495" s="58" t="s">
        <v>231</v>
      </c>
      <c r="D495" s="37" t="s">
        <v>60</v>
      </c>
      <c r="E495" s="33">
        <v>26.11</v>
      </c>
      <c r="F495" s="33">
        <v>2.44</v>
      </c>
      <c r="G495" s="60">
        <f t="shared" ref="G495:G500" si="56">ROUND(E495*F495,2)</f>
        <v>63.71</v>
      </c>
    </row>
    <row r="496" spans="1:7" ht="33.75" x14ac:dyDescent="0.25">
      <c r="A496" s="31" t="s">
        <v>1560</v>
      </c>
      <c r="B496" s="61">
        <v>88497</v>
      </c>
      <c r="C496" s="58" t="s">
        <v>1572</v>
      </c>
      <c r="D496" s="37" t="s">
        <v>60</v>
      </c>
      <c r="E496" s="33">
        <v>26.11</v>
      </c>
      <c r="F496" s="33">
        <v>9.17</v>
      </c>
      <c r="G496" s="60">
        <f t="shared" si="56"/>
        <v>239.43</v>
      </c>
    </row>
    <row r="497" spans="1:7" ht="22.5" x14ac:dyDescent="0.25">
      <c r="A497" s="31" t="s">
        <v>1561</v>
      </c>
      <c r="B497" s="61">
        <v>88487</v>
      </c>
      <c r="C497" s="58" t="s">
        <v>266</v>
      </c>
      <c r="D497" s="37" t="s">
        <v>60</v>
      </c>
      <c r="E497" s="33">
        <v>26.11</v>
      </c>
      <c r="F497" s="33">
        <v>7.22</v>
      </c>
      <c r="G497" s="60">
        <f t="shared" si="56"/>
        <v>188.51</v>
      </c>
    </row>
    <row r="498" spans="1:7" ht="22.5" x14ac:dyDescent="0.25">
      <c r="A498" s="31" t="s">
        <v>1655</v>
      </c>
      <c r="B498" s="61">
        <v>88482</v>
      </c>
      <c r="C498" s="58" t="s">
        <v>1559</v>
      </c>
      <c r="D498" s="37" t="s">
        <v>17</v>
      </c>
      <c r="E498" s="33">
        <f>E500</f>
        <v>19.16</v>
      </c>
      <c r="F498" s="33">
        <v>2.63</v>
      </c>
      <c r="G498" s="60">
        <f t="shared" si="56"/>
        <v>50.39</v>
      </c>
    </row>
    <row r="499" spans="1:7" ht="33.75" x14ac:dyDescent="0.25">
      <c r="A499" s="31" t="s">
        <v>1656</v>
      </c>
      <c r="B499" s="61">
        <v>88496</v>
      </c>
      <c r="C499" s="58" t="s">
        <v>1572</v>
      </c>
      <c r="D499" s="37" t="s">
        <v>17</v>
      </c>
      <c r="E499" s="33">
        <f>E500</f>
        <v>19.16</v>
      </c>
      <c r="F499" s="33">
        <v>17.23</v>
      </c>
      <c r="G499" s="60">
        <f t="shared" si="56"/>
        <v>330.13</v>
      </c>
    </row>
    <row r="500" spans="1:7" ht="22.5" x14ac:dyDescent="0.25">
      <c r="A500" s="31" t="s">
        <v>1657</v>
      </c>
      <c r="B500" s="61">
        <v>88486</v>
      </c>
      <c r="C500" s="58" t="s">
        <v>1552</v>
      </c>
      <c r="D500" s="37" t="s">
        <v>60</v>
      </c>
      <c r="E500" s="33">
        <v>19.16</v>
      </c>
      <c r="F500" s="33">
        <v>8.1</v>
      </c>
      <c r="G500" s="60">
        <f t="shared" si="56"/>
        <v>155.19999999999999</v>
      </c>
    </row>
    <row r="501" spans="1:7" x14ac:dyDescent="0.25">
      <c r="A501" s="34" t="s">
        <v>1314</v>
      </c>
      <c r="B501" s="80"/>
      <c r="C501" s="76" t="s">
        <v>233</v>
      </c>
      <c r="D501" s="43" t="s">
        <v>57</v>
      </c>
      <c r="E501" s="81"/>
      <c r="F501" s="81"/>
      <c r="G501" s="87"/>
    </row>
    <row r="502" spans="1:7" ht="33.75" x14ac:dyDescent="0.25">
      <c r="A502" s="31" t="s">
        <v>1315</v>
      </c>
      <c r="B502" s="61">
        <v>96114</v>
      </c>
      <c r="C502" s="58" t="s">
        <v>1554</v>
      </c>
      <c r="D502" s="37" t="s">
        <v>60</v>
      </c>
      <c r="E502" s="33">
        <v>19.16</v>
      </c>
      <c r="F502" s="33">
        <v>38.630000000000003</v>
      </c>
      <c r="G502" s="60">
        <f>ROUND(E502*F502,2)</f>
        <v>740.15</v>
      </c>
    </row>
    <row r="503" spans="1:7" x14ac:dyDescent="0.25">
      <c r="A503" s="34" t="s">
        <v>1316</v>
      </c>
      <c r="B503" s="80"/>
      <c r="C503" s="76" t="s">
        <v>267</v>
      </c>
      <c r="D503" s="43" t="s">
        <v>57</v>
      </c>
      <c r="E503" s="81"/>
      <c r="F503" s="81"/>
      <c r="G503" s="87"/>
    </row>
    <row r="504" spans="1:7" x14ac:dyDescent="0.25">
      <c r="A504" s="34" t="s">
        <v>1317</v>
      </c>
      <c r="B504" s="80"/>
      <c r="C504" s="76" t="s">
        <v>225</v>
      </c>
      <c r="D504" s="43" t="s">
        <v>57</v>
      </c>
      <c r="E504" s="81"/>
      <c r="F504" s="81"/>
      <c r="G504" s="87"/>
    </row>
    <row r="505" spans="1:7" ht="67.5" x14ac:dyDescent="0.25">
      <c r="A505" s="31" t="s">
        <v>1318</v>
      </c>
      <c r="B505" s="61">
        <v>87479</v>
      </c>
      <c r="C505" s="58" t="s">
        <v>1045</v>
      </c>
      <c r="D505" s="37" t="s">
        <v>60</v>
      </c>
      <c r="E505" s="33">
        <v>41.65</v>
      </c>
      <c r="F505" s="33">
        <v>41.83</v>
      </c>
      <c r="G505" s="60">
        <f>ROUND(E505*F505,2)</f>
        <v>1742.22</v>
      </c>
    </row>
    <row r="506" spans="1:7" x14ac:dyDescent="0.25">
      <c r="A506" s="34" t="s">
        <v>1319</v>
      </c>
      <c r="B506" s="80"/>
      <c r="C506" s="76" t="s">
        <v>226</v>
      </c>
      <c r="D506" s="43" t="s">
        <v>57</v>
      </c>
      <c r="E506" s="81"/>
      <c r="F506" s="81"/>
      <c r="G506" s="87"/>
    </row>
    <row r="507" spans="1:7" ht="67.5" x14ac:dyDescent="0.25">
      <c r="A507" s="31" t="s">
        <v>1320</v>
      </c>
      <c r="B507" s="61" t="s">
        <v>1550</v>
      </c>
      <c r="C507" s="58" t="s">
        <v>1549</v>
      </c>
      <c r="D507" s="37" t="s">
        <v>60</v>
      </c>
      <c r="E507" s="33">
        <v>19.16</v>
      </c>
      <c r="F507" s="33">
        <v>232.82</v>
      </c>
      <c r="G507" s="60">
        <f>ROUND(E507*F507,2)</f>
        <v>4460.83</v>
      </c>
    </row>
    <row r="508" spans="1:7" x14ac:dyDescent="0.25">
      <c r="A508" s="34" t="s">
        <v>1321</v>
      </c>
      <c r="B508" s="80"/>
      <c r="C508" s="76" t="s">
        <v>227</v>
      </c>
      <c r="D508" s="43" t="s">
        <v>57</v>
      </c>
      <c r="E508" s="81"/>
      <c r="F508" s="81"/>
      <c r="G508" s="87"/>
    </row>
    <row r="509" spans="1:7" ht="45" x14ac:dyDescent="0.25">
      <c r="A509" s="31" t="s">
        <v>1322</v>
      </c>
      <c r="B509" s="61">
        <v>87879</v>
      </c>
      <c r="C509" s="58" t="s">
        <v>228</v>
      </c>
      <c r="D509" s="37" t="s">
        <v>60</v>
      </c>
      <c r="E509" s="33">
        <v>28.29</v>
      </c>
      <c r="F509" s="33">
        <v>2.46</v>
      </c>
      <c r="G509" s="60">
        <f t="shared" ref="G509:G512" si="57">ROUND(E509*F509,2)</f>
        <v>69.59</v>
      </c>
    </row>
    <row r="510" spans="1:7" ht="67.5" x14ac:dyDescent="0.25">
      <c r="A510" s="31" t="s">
        <v>1323</v>
      </c>
      <c r="B510" s="61">
        <v>87529</v>
      </c>
      <c r="C510" s="58" t="s">
        <v>229</v>
      </c>
      <c r="D510" s="37" t="s">
        <v>60</v>
      </c>
      <c r="E510" s="33">
        <v>28.29</v>
      </c>
      <c r="F510" s="33">
        <v>23.05</v>
      </c>
      <c r="G510" s="60">
        <f t="shared" si="57"/>
        <v>652.08000000000004</v>
      </c>
    </row>
    <row r="511" spans="1:7" ht="67.5" x14ac:dyDescent="0.25">
      <c r="A511" s="31" t="s">
        <v>1324</v>
      </c>
      <c r="B511" s="61">
        <v>87532</v>
      </c>
      <c r="C511" s="58" t="s">
        <v>236</v>
      </c>
      <c r="D511" s="37" t="s">
        <v>60</v>
      </c>
      <c r="E511" s="33">
        <v>13.36</v>
      </c>
      <c r="F511" s="33">
        <v>25.09</v>
      </c>
      <c r="G511" s="60">
        <f t="shared" si="57"/>
        <v>335.2</v>
      </c>
    </row>
    <row r="512" spans="1:7" ht="45" x14ac:dyDescent="0.25">
      <c r="A512" s="31" t="s">
        <v>1658</v>
      </c>
      <c r="B512" s="61">
        <v>87243</v>
      </c>
      <c r="C512" s="58" t="s">
        <v>1553</v>
      </c>
      <c r="D512" s="37" t="s">
        <v>60</v>
      </c>
      <c r="E512" s="33">
        <v>12.34</v>
      </c>
      <c r="F512" s="33">
        <v>118.55</v>
      </c>
      <c r="G512" s="60">
        <f t="shared" si="57"/>
        <v>1462.91</v>
      </c>
    </row>
    <row r="513" spans="1:7" x14ac:dyDescent="0.25">
      <c r="A513" s="34" t="s">
        <v>1325</v>
      </c>
      <c r="B513" s="80"/>
      <c r="C513" s="76" t="s">
        <v>230</v>
      </c>
      <c r="D513" s="43" t="s">
        <v>57</v>
      </c>
      <c r="E513" s="81"/>
      <c r="F513" s="81"/>
      <c r="G513" s="87"/>
    </row>
    <row r="514" spans="1:7" ht="22.5" x14ac:dyDescent="0.25">
      <c r="A514" s="31" t="s">
        <v>1326</v>
      </c>
      <c r="B514" s="61">
        <v>88483</v>
      </c>
      <c r="C514" s="58" t="s">
        <v>231</v>
      </c>
      <c r="D514" s="37" t="s">
        <v>60</v>
      </c>
      <c r="E514" s="33">
        <v>26.11</v>
      </c>
      <c r="F514" s="33">
        <v>2.44</v>
      </c>
      <c r="G514" s="60">
        <f t="shared" ref="G514:G519" si="58">ROUND(E514*F514,2)</f>
        <v>63.71</v>
      </c>
    </row>
    <row r="515" spans="1:7" ht="33.75" x14ac:dyDescent="0.25">
      <c r="A515" s="31" t="s">
        <v>1562</v>
      </c>
      <c r="B515" s="61">
        <v>88497</v>
      </c>
      <c r="C515" s="58" t="s">
        <v>1572</v>
      </c>
      <c r="D515" s="37" t="s">
        <v>60</v>
      </c>
      <c r="E515" s="33">
        <v>26.11</v>
      </c>
      <c r="F515" s="33">
        <v>9.17</v>
      </c>
      <c r="G515" s="60">
        <f t="shared" si="58"/>
        <v>239.43</v>
      </c>
    </row>
    <row r="516" spans="1:7" ht="22.5" x14ac:dyDescent="0.25">
      <c r="A516" s="31" t="s">
        <v>1563</v>
      </c>
      <c r="B516" s="61">
        <v>88487</v>
      </c>
      <c r="C516" s="58" t="s">
        <v>266</v>
      </c>
      <c r="D516" s="37" t="s">
        <v>60</v>
      </c>
      <c r="E516" s="33">
        <v>26.11</v>
      </c>
      <c r="F516" s="33">
        <v>7.22</v>
      </c>
      <c r="G516" s="60">
        <f t="shared" si="58"/>
        <v>188.51</v>
      </c>
    </row>
    <row r="517" spans="1:7" ht="22.5" x14ac:dyDescent="0.25">
      <c r="A517" s="31" t="s">
        <v>1659</v>
      </c>
      <c r="B517" s="61">
        <v>88482</v>
      </c>
      <c r="C517" s="58" t="s">
        <v>1559</v>
      </c>
      <c r="D517" s="37" t="s">
        <v>17</v>
      </c>
      <c r="E517" s="33">
        <f>E519</f>
        <v>19.16</v>
      </c>
      <c r="F517" s="33">
        <v>2.63</v>
      </c>
      <c r="G517" s="60">
        <f t="shared" si="58"/>
        <v>50.39</v>
      </c>
    </row>
    <row r="518" spans="1:7" ht="33.75" x14ac:dyDescent="0.25">
      <c r="A518" s="31" t="s">
        <v>1660</v>
      </c>
      <c r="B518" s="61">
        <v>88496</v>
      </c>
      <c r="C518" s="58" t="s">
        <v>1572</v>
      </c>
      <c r="D518" s="37" t="s">
        <v>17</v>
      </c>
      <c r="E518" s="33">
        <f>E519</f>
        <v>19.16</v>
      </c>
      <c r="F518" s="33">
        <v>17.23</v>
      </c>
      <c r="G518" s="60">
        <f t="shared" si="58"/>
        <v>330.13</v>
      </c>
    </row>
    <row r="519" spans="1:7" ht="22.5" x14ac:dyDescent="0.25">
      <c r="A519" s="31" t="s">
        <v>1661</v>
      </c>
      <c r="B519" s="61">
        <v>88486</v>
      </c>
      <c r="C519" s="58" t="s">
        <v>1552</v>
      </c>
      <c r="D519" s="37" t="s">
        <v>60</v>
      </c>
      <c r="E519" s="33">
        <v>19.16</v>
      </c>
      <c r="F519" s="33">
        <v>8.1</v>
      </c>
      <c r="G519" s="60">
        <f t="shared" si="58"/>
        <v>155.19999999999999</v>
      </c>
    </row>
    <row r="520" spans="1:7" x14ac:dyDescent="0.25">
      <c r="A520" s="34" t="s">
        <v>1327</v>
      </c>
      <c r="B520" s="80"/>
      <c r="C520" s="76" t="s">
        <v>233</v>
      </c>
      <c r="D520" s="43" t="s">
        <v>57</v>
      </c>
      <c r="E520" s="81"/>
      <c r="F520" s="81"/>
      <c r="G520" s="87"/>
    </row>
    <row r="521" spans="1:7" ht="33.75" x14ac:dyDescent="0.25">
      <c r="A521" s="31" t="s">
        <v>1328</v>
      </c>
      <c r="B521" s="61">
        <v>96114</v>
      </c>
      <c r="C521" s="58" t="s">
        <v>1554</v>
      </c>
      <c r="D521" s="37" t="s">
        <v>60</v>
      </c>
      <c r="E521" s="33">
        <v>19.16</v>
      </c>
      <c r="F521" s="33">
        <v>38.630000000000003</v>
      </c>
      <c r="G521" s="60">
        <f>ROUND(E521*F521,2)</f>
        <v>740.15</v>
      </c>
    </row>
    <row r="522" spans="1:7" x14ac:dyDescent="0.25">
      <c r="A522" s="34" t="s">
        <v>1329</v>
      </c>
      <c r="B522" s="80"/>
      <c r="C522" s="76" t="s">
        <v>268</v>
      </c>
      <c r="D522" s="43" t="s">
        <v>57</v>
      </c>
      <c r="E522" s="81"/>
      <c r="F522" s="81"/>
      <c r="G522" s="87"/>
    </row>
    <row r="523" spans="1:7" x14ac:dyDescent="0.25">
      <c r="A523" s="34" t="s">
        <v>1330</v>
      </c>
      <c r="B523" s="80"/>
      <c r="C523" s="76" t="s">
        <v>225</v>
      </c>
      <c r="D523" s="43" t="s">
        <v>57</v>
      </c>
      <c r="E523" s="81"/>
      <c r="F523" s="81"/>
      <c r="G523" s="87"/>
    </row>
    <row r="524" spans="1:7" ht="67.5" x14ac:dyDescent="0.25">
      <c r="A524" s="31" t="s">
        <v>1331</v>
      </c>
      <c r="B524" s="61">
        <v>87479</v>
      </c>
      <c r="C524" s="58" t="s">
        <v>1045</v>
      </c>
      <c r="D524" s="37" t="s">
        <v>60</v>
      </c>
      <c r="E524" s="33">
        <v>19.53</v>
      </c>
      <c r="F524" s="33">
        <v>41.83</v>
      </c>
      <c r="G524" s="60">
        <f>ROUND(E524*F524,2)</f>
        <v>816.94</v>
      </c>
    </row>
    <row r="525" spans="1:7" x14ac:dyDescent="0.25">
      <c r="A525" s="34" t="s">
        <v>1332</v>
      </c>
      <c r="B525" s="80"/>
      <c r="C525" s="76" t="s">
        <v>226</v>
      </c>
      <c r="D525" s="43" t="s">
        <v>57</v>
      </c>
      <c r="E525" s="81"/>
      <c r="F525" s="81"/>
      <c r="G525" s="87"/>
    </row>
    <row r="526" spans="1:7" ht="67.5" x14ac:dyDescent="0.25">
      <c r="A526" s="31" t="s">
        <v>1333</v>
      </c>
      <c r="B526" s="61" t="s">
        <v>1550</v>
      </c>
      <c r="C526" s="58" t="s">
        <v>1549</v>
      </c>
      <c r="D526" s="37" t="s">
        <v>60</v>
      </c>
      <c r="E526" s="33">
        <v>8.18</v>
      </c>
      <c r="F526" s="33">
        <v>232.82</v>
      </c>
      <c r="G526" s="60">
        <f>ROUND(E526*F526,2)</f>
        <v>1904.47</v>
      </c>
    </row>
    <row r="527" spans="1:7" x14ac:dyDescent="0.25">
      <c r="A527" s="34" t="s">
        <v>1334</v>
      </c>
      <c r="B527" s="80"/>
      <c r="C527" s="76" t="s">
        <v>227</v>
      </c>
      <c r="D527" s="43" t="s">
        <v>57</v>
      </c>
      <c r="E527" s="81"/>
      <c r="F527" s="81"/>
      <c r="G527" s="87"/>
    </row>
    <row r="528" spans="1:7" ht="45" x14ac:dyDescent="0.25">
      <c r="A528" s="31" t="s">
        <v>1335</v>
      </c>
      <c r="B528" s="61">
        <v>87879</v>
      </c>
      <c r="C528" s="58" t="s">
        <v>228</v>
      </c>
      <c r="D528" s="37" t="s">
        <v>60</v>
      </c>
      <c r="E528" s="33">
        <v>44.59</v>
      </c>
      <c r="F528" s="33">
        <v>2.46</v>
      </c>
      <c r="G528" s="60">
        <f t="shared" ref="G528:G530" si="59">ROUND(E528*F528,2)</f>
        <v>109.69</v>
      </c>
    </row>
    <row r="529" spans="1:7" ht="67.5" x14ac:dyDescent="0.25">
      <c r="A529" s="31" t="s">
        <v>1336</v>
      </c>
      <c r="B529" s="61">
        <v>87532</v>
      </c>
      <c r="C529" s="58" t="s">
        <v>236</v>
      </c>
      <c r="D529" s="37" t="s">
        <v>60</v>
      </c>
      <c r="E529" s="33">
        <v>44.59</v>
      </c>
      <c r="F529" s="33">
        <v>25.09</v>
      </c>
      <c r="G529" s="60">
        <f t="shared" si="59"/>
        <v>1118.76</v>
      </c>
    </row>
    <row r="530" spans="1:7" ht="45" x14ac:dyDescent="0.25">
      <c r="A530" s="31" t="s">
        <v>1337</v>
      </c>
      <c r="B530" s="61">
        <v>87243</v>
      </c>
      <c r="C530" s="58" t="s">
        <v>1553</v>
      </c>
      <c r="D530" s="37" t="s">
        <v>60</v>
      </c>
      <c r="E530" s="33">
        <v>41.16</v>
      </c>
      <c r="F530" s="33">
        <v>118.55</v>
      </c>
      <c r="G530" s="60">
        <f t="shared" si="59"/>
        <v>4879.5200000000004</v>
      </c>
    </row>
    <row r="531" spans="1:7" x14ac:dyDescent="0.25">
      <c r="A531" s="34" t="s">
        <v>1338</v>
      </c>
      <c r="B531" s="80"/>
      <c r="C531" s="76" t="s">
        <v>230</v>
      </c>
      <c r="D531" s="43" t="s">
        <v>57</v>
      </c>
      <c r="E531" s="81"/>
      <c r="F531" s="81"/>
      <c r="G531" s="87"/>
    </row>
    <row r="532" spans="1:7" ht="22.5" x14ac:dyDescent="0.25">
      <c r="A532" s="31" t="s">
        <v>1339</v>
      </c>
      <c r="B532" s="61">
        <v>88482</v>
      </c>
      <c r="C532" s="58" t="s">
        <v>1559</v>
      </c>
      <c r="D532" s="37" t="s">
        <v>17</v>
      </c>
      <c r="E532" s="33">
        <f>E534</f>
        <v>8.18</v>
      </c>
      <c r="F532" s="33">
        <v>2.63</v>
      </c>
      <c r="G532" s="60">
        <f t="shared" ref="G532:G533" si="60">ROUND(E532*F532,2)</f>
        <v>21.51</v>
      </c>
    </row>
    <row r="533" spans="1:7" ht="33.75" x14ac:dyDescent="0.25">
      <c r="A533" s="31" t="s">
        <v>1564</v>
      </c>
      <c r="B533" s="61">
        <v>88496</v>
      </c>
      <c r="C533" s="58" t="s">
        <v>1572</v>
      </c>
      <c r="D533" s="37" t="s">
        <v>17</v>
      </c>
      <c r="E533" s="33">
        <f>E534</f>
        <v>8.18</v>
      </c>
      <c r="F533" s="33">
        <v>17.23</v>
      </c>
      <c r="G533" s="60">
        <f t="shared" si="60"/>
        <v>140.94</v>
      </c>
    </row>
    <row r="534" spans="1:7" ht="22.5" x14ac:dyDescent="0.25">
      <c r="A534" s="31" t="s">
        <v>1565</v>
      </c>
      <c r="B534" s="61">
        <v>88486</v>
      </c>
      <c r="C534" s="58" t="s">
        <v>1552</v>
      </c>
      <c r="D534" s="37" t="s">
        <v>60</v>
      </c>
      <c r="E534" s="33">
        <v>8.18</v>
      </c>
      <c r="F534" s="33">
        <v>8.1</v>
      </c>
      <c r="G534" s="60">
        <f>ROUND(E534*F534,2)</f>
        <v>66.260000000000005</v>
      </c>
    </row>
    <row r="535" spans="1:7" x14ac:dyDescent="0.25">
      <c r="A535" s="34" t="s">
        <v>1340</v>
      </c>
      <c r="B535" s="80"/>
      <c r="C535" s="76" t="s">
        <v>233</v>
      </c>
      <c r="D535" s="43" t="s">
        <v>57</v>
      </c>
      <c r="E535" s="81"/>
      <c r="F535" s="81"/>
      <c r="G535" s="87"/>
    </row>
    <row r="536" spans="1:7" ht="33.75" x14ac:dyDescent="0.25">
      <c r="A536" s="31" t="s">
        <v>1341</v>
      </c>
      <c r="B536" s="61">
        <v>96114</v>
      </c>
      <c r="C536" s="58" t="s">
        <v>1554</v>
      </c>
      <c r="D536" s="37" t="s">
        <v>60</v>
      </c>
      <c r="E536" s="33">
        <v>8.18</v>
      </c>
      <c r="F536" s="33">
        <v>38.630000000000003</v>
      </c>
      <c r="G536" s="60">
        <f>ROUND(E536*F536,2)</f>
        <v>315.99</v>
      </c>
    </row>
    <row r="537" spans="1:7" x14ac:dyDescent="0.25">
      <c r="A537" s="34" t="s">
        <v>1342</v>
      </c>
      <c r="B537" s="80"/>
      <c r="C537" s="76" t="s">
        <v>269</v>
      </c>
      <c r="D537" s="43" t="s">
        <v>57</v>
      </c>
      <c r="E537" s="81"/>
      <c r="F537" s="81"/>
      <c r="G537" s="87"/>
    </row>
    <row r="538" spans="1:7" x14ac:dyDescent="0.25">
      <c r="A538" s="34" t="s">
        <v>1343</v>
      </c>
      <c r="B538" s="80"/>
      <c r="C538" s="76" t="s">
        <v>225</v>
      </c>
      <c r="D538" s="43" t="s">
        <v>57</v>
      </c>
      <c r="E538" s="81"/>
      <c r="F538" s="81"/>
      <c r="G538" s="87"/>
    </row>
    <row r="539" spans="1:7" ht="67.5" x14ac:dyDescent="0.25">
      <c r="A539" s="31" t="s">
        <v>1344</v>
      </c>
      <c r="B539" s="61">
        <v>87479</v>
      </c>
      <c r="C539" s="58" t="s">
        <v>1045</v>
      </c>
      <c r="D539" s="37" t="s">
        <v>60</v>
      </c>
      <c r="E539" s="33">
        <v>29.28</v>
      </c>
      <c r="F539" s="33">
        <v>41.83</v>
      </c>
      <c r="G539" s="60">
        <f>ROUND(E539*F539,2)</f>
        <v>1224.78</v>
      </c>
    </row>
    <row r="540" spans="1:7" x14ac:dyDescent="0.25">
      <c r="A540" s="34" t="s">
        <v>1345</v>
      </c>
      <c r="B540" s="80"/>
      <c r="C540" s="76" t="s">
        <v>226</v>
      </c>
      <c r="D540" s="43" t="s">
        <v>57</v>
      </c>
      <c r="E540" s="81"/>
      <c r="F540" s="81"/>
      <c r="G540" s="87"/>
    </row>
    <row r="541" spans="1:7" ht="67.5" x14ac:dyDescent="0.25">
      <c r="A541" s="31" t="s">
        <v>1346</v>
      </c>
      <c r="B541" s="61" t="s">
        <v>1550</v>
      </c>
      <c r="C541" s="58" t="s">
        <v>1549</v>
      </c>
      <c r="D541" s="37" t="s">
        <v>60</v>
      </c>
      <c r="E541" s="33">
        <v>8.18</v>
      </c>
      <c r="F541" s="33">
        <v>232.82</v>
      </c>
      <c r="G541" s="60">
        <f>ROUND(E541*F541,2)</f>
        <v>1904.47</v>
      </c>
    </row>
    <row r="542" spans="1:7" x14ac:dyDescent="0.25">
      <c r="A542" s="34" t="s">
        <v>1347</v>
      </c>
      <c r="B542" s="80"/>
      <c r="C542" s="76" t="s">
        <v>227</v>
      </c>
      <c r="D542" s="43" t="s">
        <v>57</v>
      </c>
      <c r="E542" s="81"/>
      <c r="F542" s="81"/>
      <c r="G542" s="87"/>
    </row>
    <row r="543" spans="1:7" ht="45" x14ac:dyDescent="0.25">
      <c r="A543" s="31" t="s">
        <v>1348</v>
      </c>
      <c r="B543" s="61">
        <v>87879</v>
      </c>
      <c r="C543" s="58" t="s">
        <v>228</v>
      </c>
      <c r="D543" s="37" t="s">
        <v>60</v>
      </c>
      <c r="E543" s="33">
        <v>44.59</v>
      </c>
      <c r="F543" s="33">
        <v>2.46</v>
      </c>
      <c r="G543" s="60">
        <f t="shared" ref="G543:G545" si="61">ROUND(E543*F543,2)</f>
        <v>109.69</v>
      </c>
    </row>
    <row r="544" spans="1:7" ht="67.5" x14ac:dyDescent="0.25">
      <c r="A544" s="31" t="s">
        <v>1349</v>
      </c>
      <c r="B544" s="61">
        <v>87532</v>
      </c>
      <c r="C544" s="58" t="s">
        <v>236</v>
      </c>
      <c r="D544" s="37" t="s">
        <v>60</v>
      </c>
      <c r="E544" s="33">
        <v>44.59</v>
      </c>
      <c r="F544" s="33">
        <v>25.09</v>
      </c>
      <c r="G544" s="60">
        <f t="shared" si="61"/>
        <v>1118.76</v>
      </c>
    </row>
    <row r="545" spans="1:7" ht="45" x14ac:dyDescent="0.25">
      <c r="A545" s="31" t="s">
        <v>1350</v>
      </c>
      <c r="B545" s="61">
        <v>87243</v>
      </c>
      <c r="C545" s="58" t="s">
        <v>1553</v>
      </c>
      <c r="D545" s="37" t="s">
        <v>60</v>
      </c>
      <c r="E545" s="33">
        <v>41.16</v>
      </c>
      <c r="F545" s="33">
        <v>118.55</v>
      </c>
      <c r="G545" s="60">
        <f t="shared" si="61"/>
        <v>4879.5200000000004</v>
      </c>
    </row>
    <row r="546" spans="1:7" x14ac:dyDescent="0.25">
      <c r="A546" s="34" t="s">
        <v>1351</v>
      </c>
      <c r="B546" s="80"/>
      <c r="C546" s="76" t="s">
        <v>230</v>
      </c>
      <c r="D546" s="43" t="s">
        <v>57</v>
      </c>
      <c r="E546" s="81"/>
      <c r="F546" s="81"/>
      <c r="G546" s="87"/>
    </row>
    <row r="547" spans="1:7" ht="22.5" x14ac:dyDescent="0.25">
      <c r="A547" s="31" t="s">
        <v>1352</v>
      </c>
      <c r="B547" s="61">
        <v>88482</v>
      </c>
      <c r="C547" s="58" t="s">
        <v>1559</v>
      </c>
      <c r="D547" s="37" t="s">
        <v>17</v>
      </c>
      <c r="E547" s="33">
        <f>E549</f>
        <v>8.18</v>
      </c>
      <c r="F547" s="33">
        <v>2.63</v>
      </c>
      <c r="G547" s="60">
        <f t="shared" ref="G547:G548" si="62">ROUND(E547*F547,2)</f>
        <v>21.51</v>
      </c>
    </row>
    <row r="548" spans="1:7" ht="33.75" x14ac:dyDescent="0.25">
      <c r="A548" s="31" t="s">
        <v>1566</v>
      </c>
      <c r="B548" s="61">
        <v>88496</v>
      </c>
      <c r="C548" s="58" t="s">
        <v>1572</v>
      </c>
      <c r="D548" s="37" t="s">
        <v>17</v>
      </c>
      <c r="E548" s="33">
        <f>E549</f>
        <v>8.18</v>
      </c>
      <c r="F548" s="33">
        <v>17.23</v>
      </c>
      <c r="G548" s="60">
        <f t="shared" si="62"/>
        <v>140.94</v>
      </c>
    </row>
    <row r="549" spans="1:7" ht="22.5" x14ac:dyDescent="0.25">
      <c r="A549" s="31" t="s">
        <v>1567</v>
      </c>
      <c r="B549" s="61">
        <v>88486</v>
      </c>
      <c r="C549" s="58" t="s">
        <v>1552</v>
      </c>
      <c r="D549" s="37" t="s">
        <v>60</v>
      </c>
      <c r="E549" s="33">
        <v>8.18</v>
      </c>
      <c r="F549" s="33">
        <v>8.1</v>
      </c>
      <c r="G549" s="60">
        <f>ROUND(E549*F549,2)</f>
        <v>66.260000000000005</v>
      </c>
    </row>
    <row r="550" spans="1:7" x14ac:dyDescent="0.25">
      <c r="A550" s="34" t="s">
        <v>1353</v>
      </c>
      <c r="B550" s="80"/>
      <c r="C550" s="76" t="s">
        <v>233</v>
      </c>
      <c r="D550" s="43" t="s">
        <v>57</v>
      </c>
      <c r="E550" s="81"/>
      <c r="F550" s="81"/>
      <c r="G550" s="87"/>
    </row>
    <row r="551" spans="1:7" ht="33.75" x14ac:dyDescent="0.25">
      <c r="A551" s="31" t="s">
        <v>1354</v>
      </c>
      <c r="B551" s="61">
        <v>96114</v>
      </c>
      <c r="C551" s="58" t="s">
        <v>1554</v>
      </c>
      <c r="D551" s="37" t="s">
        <v>60</v>
      </c>
      <c r="E551" s="33">
        <v>8.18</v>
      </c>
      <c r="F551" s="33">
        <v>38.630000000000003</v>
      </c>
      <c r="G551" s="60">
        <f>ROUND(E551*F551,2)</f>
        <v>315.99</v>
      </c>
    </row>
    <row r="552" spans="1:7" x14ac:dyDescent="0.25">
      <c r="A552" s="34" t="s">
        <v>1355</v>
      </c>
      <c r="B552" s="80"/>
      <c r="C552" s="76" t="s">
        <v>270</v>
      </c>
      <c r="D552" s="43" t="s">
        <v>57</v>
      </c>
      <c r="E552" s="81"/>
      <c r="F552" s="81"/>
      <c r="G552" s="87"/>
    </row>
    <row r="553" spans="1:7" x14ac:dyDescent="0.25">
      <c r="A553" s="34" t="s">
        <v>1356</v>
      </c>
      <c r="B553" s="80"/>
      <c r="C553" s="76" t="s">
        <v>225</v>
      </c>
      <c r="D553" s="43" t="s">
        <v>57</v>
      </c>
      <c r="E553" s="81"/>
      <c r="F553" s="81"/>
      <c r="G553" s="87"/>
    </row>
    <row r="554" spans="1:7" ht="67.5" x14ac:dyDescent="0.25">
      <c r="A554" s="31" t="s">
        <v>1357</v>
      </c>
      <c r="B554" s="61">
        <v>87479</v>
      </c>
      <c r="C554" s="58" t="s">
        <v>1045</v>
      </c>
      <c r="D554" s="37" t="s">
        <v>60</v>
      </c>
      <c r="E554" s="33">
        <v>32.92</v>
      </c>
      <c r="F554" s="33">
        <v>41.83</v>
      </c>
      <c r="G554" s="60">
        <f>ROUND(E554*F554,2)</f>
        <v>1377.04</v>
      </c>
    </row>
    <row r="555" spans="1:7" x14ac:dyDescent="0.25">
      <c r="A555" s="34" t="s">
        <v>1358</v>
      </c>
      <c r="B555" s="80"/>
      <c r="C555" s="76" t="s">
        <v>226</v>
      </c>
      <c r="D555" s="43" t="s">
        <v>57</v>
      </c>
      <c r="E555" s="81"/>
      <c r="F555" s="81"/>
      <c r="G555" s="87"/>
    </row>
    <row r="556" spans="1:7" ht="67.5" x14ac:dyDescent="0.25">
      <c r="A556" s="31" t="s">
        <v>1359</v>
      </c>
      <c r="B556" s="61" t="s">
        <v>1550</v>
      </c>
      <c r="C556" s="58" t="s">
        <v>1549</v>
      </c>
      <c r="D556" s="37" t="s">
        <v>60</v>
      </c>
      <c r="E556" s="33">
        <v>8.5500000000000007</v>
      </c>
      <c r="F556" s="33">
        <v>232.82</v>
      </c>
      <c r="G556" s="60">
        <f>ROUND(E556*F556,2)</f>
        <v>1990.61</v>
      </c>
    </row>
    <row r="557" spans="1:7" x14ac:dyDescent="0.25">
      <c r="A557" s="34" t="s">
        <v>1360</v>
      </c>
      <c r="B557" s="80"/>
      <c r="C557" s="76" t="s">
        <v>227</v>
      </c>
      <c r="D557" s="43" t="s">
        <v>57</v>
      </c>
      <c r="E557" s="81"/>
      <c r="F557" s="81"/>
      <c r="G557" s="87"/>
    </row>
    <row r="558" spans="1:7" ht="45" x14ac:dyDescent="0.25">
      <c r="A558" s="31" t="s">
        <v>1361</v>
      </c>
      <c r="B558" s="61">
        <v>87879</v>
      </c>
      <c r="C558" s="58" t="s">
        <v>228</v>
      </c>
      <c r="D558" s="37" t="s">
        <v>60</v>
      </c>
      <c r="E558" s="33">
        <v>31.36</v>
      </c>
      <c r="F558" s="33">
        <v>2.46</v>
      </c>
      <c r="G558" s="60">
        <f t="shared" ref="G558:G559" si="63">ROUND(E558*F558,2)</f>
        <v>77.150000000000006</v>
      </c>
    </row>
    <row r="559" spans="1:7" ht="67.5" x14ac:dyDescent="0.25">
      <c r="A559" s="31" t="s">
        <v>1362</v>
      </c>
      <c r="B559" s="61">
        <v>87529</v>
      </c>
      <c r="C559" s="58" t="s">
        <v>229</v>
      </c>
      <c r="D559" s="37" t="s">
        <v>60</v>
      </c>
      <c r="E559" s="33">
        <v>31.36</v>
      </c>
      <c r="F559" s="33">
        <v>23.05</v>
      </c>
      <c r="G559" s="60">
        <f t="shared" si="63"/>
        <v>722.85</v>
      </c>
    </row>
    <row r="560" spans="1:7" x14ac:dyDescent="0.25">
      <c r="A560" s="34" t="s">
        <v>1363</v>
      </c>
      <c r="B560" s="80"/>
      <c r="C560" s="76" t="s">
        <v>230</v>
      </c>
      <c r="D560" s="43" t="s">
        <v>57</v>
      </c>
      <c r="E560" s="81"/>
      <c r="F560" s="81"/>
      <c r="G560" s="87"/>
    </row>
    <row r="561" spans="1:7" ht="22.5" x14ac:dyDescent="0.25">
      <c r="A561" s="31" t="s">
        <v>1364</v>
      </c>
      <c r="B561" s="61">
        <v>88483</v>
      </c>
      <c r="C561" s="58" t="s">
        <v>231</v>
      </c>
      <c r="D561" s="37" t="s">
        <v>60</v>
      </c>
      <c r="E561" s="33">
        <v>31.36</v>
      </c>
      <c r="F561" s="33">
        <v>2.44</v>
      </c>
      <c r="G561" s="60">
        <f t="shared" ref="G561:G566" si="64">ROUND(E561*F561,2)</f>
        <v>76.52</v>
      </c>
    </row>
    <row r="562" spans="1:7" ht="33.75" x14ac:dyDescent="0.25">
      <c r="A562" s="31" t="s">
        <v>1568</v>
      </c>
      <c r="B562" s="61">
        <v>88497</v>
      </c>
      <c r="C562" s="58" t="s">
        <v>1572</v>
      </c>
      <c r="D562" s="37" t="s">
        <v>60</v>
      </c>
      <c r="E562" s="33">
        <v>31.36</v>
      </c>
      <c r="F562" s="33">
        <v>9.17</v>
      </c>
      <c r="G562" s="60">
        <f t="shared" si="64"/>
        <v>287.57</v>
      </c>
    </row>
    <row r="563" spans="1:7" ht="22.5" x14ac:dyDescent="0.25">
      <c r="A563" s="31" t="s">
        <v>1569</v>
      </c>
      <c r="B563" s="61">
        <v>88487</v>
      </c>
      <c r="C563" s="58" t="s">
        <v>266</v>
      </c>
      <c r="D563" s="37" t="s">
        <v>60</v>
      </c>
      <c r="E563" s="33">
        <v>31.36</v>
      </c>
      <c r="F563" s="33">
        <v>7.22</v>
      </c>
      <c r="G563" s="60">
        <f t="shared" si="64"/>
        <v>226.42</v>
      </c>
    </row>
    <row r="564" spans="1:7" ht="22.5" x14ac:dyDescent="0.25">
      <c r="A564" s="31" t="s">
        <v>1662</v>
      </c>
      <c r="B564" s="61">
        <v>88482</v>
      </c>
      <c r="C564" s="58" t="s">
        <v>1559</v>
      </c>
      <c r="D564" s="37" t="s">
        <v>17</v>
      </c>
      <c r="E564" s="33">
        <f>E566</f>
        <v>8.5500000000000007</v>
      </c>
      <c r="F564" s="33">
        <v>2.63</v>
      </c>
      <c r="G564" s="60">
        <f t="shared" si="64"/>
        <v>22.49</v>
      </c>
    </row>
    <row r="565" spans="1:7" ht="33.75" x14ac:dyDescent="0.25">
      <c r="A565" s="31" t="s">
        <v>1663</v>
      </c>
      <c r="B565" s="61">
        <v>88496</v>
      </c>
      <c r="C565" s="58" t="s">
        <v>1572</v>
      </c>
      <c r="D565" s="37" t="s">
        <v>17</v>
      </c>
      <c r="E565" s="33">
        <f>E566</f>
        <v>8.5500000000000007</v>
      </c>
      <c r="F565" s="33">
        <v>17.23</v>
      </c>
      <c r="G565" s="60">
        <f t="shared" si="64"/>
        <v>147.32</v>
      </c>
    </row>
    <row r="566" spans="1:7" ht="22.5" x14ac:dyDescent="0.25">
      <c r="A566" s="31" t="s">
        <v>1664</v>
      </c>
      <c r="B566" s="61">
        <v>88486</v>
      </c>
      <c r="C566" s="58" t="s">
        <v>1552</v>
      </c>
      <c r="D566" s="37" t="s">
        <v>60</v>
      </c>
      <c r="E566" s="33">
        <v>8.5500000000000007</v>
      </c>
      <c r="F566" s="33">
        <v>8.1</v>
      </c>
      <c r="G566" s="60">
        <f t="shared" si="64"/>
        <v>69.260000000000005</v>
      </c>
    </row>
    <row r="567" spans="1:7" x14ac:dyDescent="0.25">
      <c r="A567" s="34" t="s">
        <v>1365</v>
      </c>
      <c r="B567" s="80"/>
      <c r="C567" s="76" t="s">
        <v>233</v>
      </c>
      <c r="D567" s="43" t="s">
        <v>57</v>
      </c>
      <c r="E567" s="81"/>
      <c r="F567" s="81"/>
      <c r="G567" s="87"/>
    </row>
    <row r="568" spans="1:7" ht="33.75" x14ac:dyDescent="0.25">
      <c r="A568" s="31" t="s">
        <v>1366</v>
      </c>
      <c r="B568" s="61">
        <v>96114</v>
      </c>
      <c r="C568" s="58" t="s">
        <v>1554</v>
      </c>
      <c r="D568" s="37" t="s">
        <v>60</v>
      </c>
      <c r="E568" s="33">
        <v>8.5500000000000007</v>
      </c>
      <c r="F568" s="33">
        <v>38.630000000000003</v>
      </c>
      <c r="G568" s="60">
        <f>ROUND(E568*F568,2)</f>
        <v>330.29</v>
      </c>
    </row>
    <row r="569" spans="1:7" x14ac:dyDescent="0.25">
      <c r="A569" s="34" t="s">
        <v>1367</v>
      </c>
      <c r="B569" s="80"/>
      <c r="C569" s="76" t="s">
        <v>271</v>
      </c>
      <c r="D569" s="43" t="s">
        <v>57</v>
      </c>
      <c r="E569" s="81"/>
      <c r="F569" s="81"/>
      <c r="G569" s="87"/>
    </row>
    <row r="570" spans="1:7" x14ac:dyDescent="0.25">
      <c r="A570" s="34" t="s">
        <v>1368</v>
      </c>
      <c r="B570" s="80"/>
      <c r="C570" s="76" t="s">
        <v>225</v>
      </c>
      <c r="D570" s="43" t="s">
        <v>57</v>
      </c>
      <c r="E570" s="81"/>
      <c r="F570" s="81"/>
      <c r="G570" s="87"/>
    </row>
    <row r="571" spans="1:7" ht="67.5" x14ac:dyDescent="0.25">
      <c r="A571" s="31" t="s">
        <v>1369</v>
      </c>
      <c r="B571" s="61">
        <v>87479</v>
      </c>
      <c r="C571" s="58" t="s">
        <v>1045</v>
      </c>
      <c r="D571" s="37" t="s">
        <v>60</v>
      </c>
      <c r="E571" s="33">
        <v>18.38</v>
      </c>
      <c r="F571" s="33">
        <v>41.83</v>
      </c>
      <c r="G571" s="60">
        <f>ROUND(E571*F571,2)</f>
        <v>768.84</v>
      </c>
    </row>
    <row r="572" spans="1:7" x14ac:dyDescent="0.25">
      <c r="A572" s="34" t="s">
        <v>1370</v>
      </c>
      <c r="B572" s="80"/>
      <c r="C572" s="76" t="s">
        <v>226</v>
      </c>
      <c r="D572" s="43" t="s">
        <v>57</v>
      </c>
      <c r="E572" s="81"/>
      <c r="F572" s="81"/>
      <c r="G572" s="87"/>
    </row>
    <row r="573" spans="1:7" ht="67.5" x14ac:dyDescent="0.25">
      <c r="A573" s="31" t="s">
        <v>1371</v>
      </c>
      <c r="B573" s="61" t="s">
        <v>1550</v>
      </c>
      <c r="C573" s="58" t="s">
        <v>1549</v>
      </c>
      <c r="D573" s="37" t="s">
        <v>60</v>
      </c>
      <c r="E573" s="33">
        <v>6.23</v>
      </c>
      <c r="F573" s="33">
        <v>232.82</v>
      </c>
      <c r="G573" s="60">
        <f>ROUND(E573*F573,2)</f>
        <v>1450.47</v>
      </c>
    </row>
    <row r="574" spans="1:7" x14ac:dyDescent="0.25">
      <c r="A574" s="34" t="s">
        <v>1372</v>
      </c>
      <c r="B574" s="80"/>
      <c r="C574" s="76" t="s">
        <v>227</v>
      </c>
      <c r="D574" s="43" t="s">
        <v>57</v>
      </c>
      <c r="E574" s="81"/>
      <c r="F574" s="81"/>
      <c r="G574" s="87"/>
    </row>
    <row r="575" spans="1:7" ht="45" x14ac:dyDescent="0.25">
      <c r="A575" s="31" t="s">
        <v>1373</v>
      </c>
      <c r="B575" s="61">
        <v>87879</v>
      </c>
      <c r="C575" s="58" t="s">
        <v>228</v>
      </c>
      <c r="D575" s="37" t="s">
        <v>60</v>
      </c>
      <c r="E575" s="33">
        <v>28.13</v>
      </c>
      <c r="F575" s="33">
        <v>2.46</v>
      </c>
      <c r="G575" s="60">
        <f t="shared" ref="G575:G577" si="65">ROUND(E575*F575,2)</f>
        <v>69.2</v>
      </c>
    </row>
    <row r="576" spans="1:7" ht="67.5" x14ac:dyDescent="0.25">
      <c r="A576" s="31" t="s">
        <v>1570</v>
      </c>
      <c r="B576" s="61">
        <v>87532</v>
      </c>
      <c r="C576" s="58" t="s">
        <v>236</v>
      </c>
      <c r="D576" s="37" t="s">
        <v>60</v>
      </c>
      <c r="E576" s="33">
        <v>28.13</v>
      </c>
      <c r="F576" s="33">
        <v>25.09</v>
      </c>
      <c r="G576" s="60">
        <f t="shared" si="65"/>
        <v>705.78</v>
      </c>
    </row>
    <row r="577" spans="1:7" ht="45" x14ac:dyDescent="0.25">
      <c r="A577" s="31" t="s">
        <v>1571</v>
      </c>
      <c r="B577" s="61">
        <v>87243</v>
      </c>
      <c r="C577" s="58" t="s">
        <v>1553</v>
      </c>
      <c r="D577" s="37" t="s">
        <v>60</v>
      </c>
      <c r="E577" s="33">
        <v>26.29</v>
      </c>
      <c r="F577" s="33">
        <v>118.55</v>
      </c>
      <c r="G577" s="60">
        <f t="shared" si="65"/>
        <v>3116.68</v>
      </c>
    </row>
    <row r="578" spans="1:7" x14ac:dyDescent="0.25">
      <c r="A578" s="34" t="s">
        <v>1374</v>
      </c>
      <c r="B578" s="80"/>
      <c r="C578" s="76" t="s">
        <v>230</v>
      </c>
      <c r="D578" s="43" t="s">
        <v>57</v>
      </c>
      <c r="E578" s="81"/>
      <c r="F578" s="81"/>
      <c r="G578" s="87"/>
    </row>
    <row r="579" spans="1:7" ht="22.5" x14ac:dyDescent="0.25">
      <c r="A579" s="31" t="s">
        <v>1375</v>
      </c>
      <c r="B579" s="61">
        <v>88482</v>
      </c>
      <c r="C579" s="58" t="s">
        <v>1559</v>
      </c>
      <c r="D579" s="37" t="s">
        <v>17</v>
      </c>
      <c r="E579" s="33">
        <f>E581</f>
        <v>6.23</v>
      </c>
      <c r="F579" s="33">
        <v>2.63</v>
      </c>
      <c r="G579" s="60">
        <f t="shared" ref="G579:G580" si="66">ROUND(E579*F579,2)</f>
        <v>16.38</v>
      </c>
    </row>
    <row r="580" spans="1:7" ht="33.75" x14ac:dyDescent="0.25">
      <c r="A580" s="31" t="s">
        <v>1665</v>
      </c>
      <c r="B580" s="61">
        <v>88496</v>
      </c>
      <c r="C580" s="58" t="s">
        <v>1572</v>
      </c>
      <c r="D580" s="37" t="s">
        <v>17</v>
      </c>
      <c r="E580" s="33">
        <f>E581</f>
        <v>6.23</v>
      </c>
      <c r="F580" s="33">
        <v>17.23</v>
      </c>
      <c r="G580" s="60">
        <f t="shared" si="66"/>
        <v>107.34</v>
      </c>
    </row>
    <row r="581" spans="1:7" ht="22.5" x14ac:dyDescent="0.25">
      <c r="A581" s="31" t="s">
        <v>1666</v>
      </c>
      <c r="B581" s="61">
        <v>88486</v>
      </c>
      <c r="C581" s="58" t="s">
        <v>1552</v>
      </c>
      <c r="D581" s="37" t="s">
        <v>60</v>
      </c>
      <c r="E581" s="33">
        <v>6.23</v>
      </c>
      <c r="F581" s="33">
        <v>8.1</v>
      </c>
      <c r="G581" s="60">
        <f>ROUND(E581*F581,2)</f>
        <v>50.46</v>
      </c>
    </row>
    <row r="582" spans="1:7" x14ac:dyDescent="0.25">
      <c r="A582" s="34" t="s">
        <v>1667</v>
      </c>
      <c r="B582" s="80"/>
      <c r="C582" s="76" t="s">
        <v>233</v>
      </c>
      <c r="D582" s="43" t="s">
        <v>57</v>
      </c>
      <c r="E582" s="81"/>
      <c r="F582" s="81"/>
      <c r="G582" s="87"/>
    </row>
    <row r="583" spans="1:7" ht="33.75" x14ac:dyDescent="0.25">
      <c r="A583" s="31" t="s">
        <v>1668</v>
      </c>
      <c r="B583" s="61">
        <v>96114</v>
      </c>
      <c r="C583" s="58" t="s">
        <v>1554</v>
      </c>
      <c r="D583" s="37" t="s">
        <v>60</v>
      </c>
      <c r="E583" s="33">
        <v>6.23</v>
      </c>
      <c r="F583" s="33">
        <v>38.630000000000003</v>
      </c>
      <c r="G583" s="60">
        <f>ROUND(E583*F583,2)</f>
        <v>240.66</v>
      </c>
    </row>
    <row r="584" spans="1:7" x14ac:dyDescent="0.25">
      <c r="A584" s="34" t="s">
        <v>1669</v>
      </c>
      <c r="B584" s="80"/>
      <c r="C584" s="76" t="s">
        <v>235</v>
      </c>
      <c r="D584" s="43" t="s">
        <v>57</v>
      </c>
      <c r="E584" s="81"/>
      <c r="F584" s="81"/>
      <c r="G584" s="87"/>
    </row>
    <row r="585" spans="1:7" x14ac:dyDescent="0.25">
      <c r="A585" s="34" t="s">
        <v>1670</v>
      </c>
      <c r="B585" s="80"/>
      <c r="C585" s="76" t="s">
        <v>225</v>
      </c>
      <c r="D585" s="43" t="s">
        <v>57</v>
      </c>
      <c r="E585" s="81"/>
      <c r="F585" s="81"/>
      <c r="G585" s="87"/>
    </row>
    <row r="586" spans="1:7" ht="67.5" x14ac:dyDescent="0.25">
      <c r="A586" s="31" t="s">
        <v>1671</v>
      </c>
      <c r="B586" s="61">
        <v>87479</v>
      </c>
      <c r="C586" s="58" t="s">
        <v>1045</v>
      </c>
      <c r="D586" s="37" t="s">
        <v>60</v>
      </c>
      <c r="E586" s="33">
        <v>18.38</v>
      </c>
      <c r="F586" s="33">
        <v>41.83</v>
      </c>
      <c r="G586" s="60">
        <f>ROUND(E586*F586,2)</f>
        <v>768.84</v>
      </c>
    </row>
    <row r="587" spans="1:7" x14ac:dyDescent="0.25">
      <c r="A587" s="34" t="s">
        <v>1672</v>
      </c>
      <c r="B587" s="80"/>
      <c r="C587" s="76" t="s">
        <v>226</v>
      </c>
      <c r="D587" s="43" t="s">
        <v>57</v>
      </c>
      <c r="E587" s="81"/>
      <c r="F587" s="81"/>
      <c r="G587" s="87"/>
    </row>
    <row r="588" spans="1:7" ht="67.5" x14ac:dyDescent="0.25">
      <c r="A588" s="31" t="s">
        <v>1673</v>
      </c>
      <c r="B588" s="61" t="s">
        <v>1550</v>
      </c>
      <c r="C588" s="58" t="s">
        <v>1549</v>
      </c>
      <c r="D588" s="37" t="s">
        <v>60</v>
      </c>
      <c r="E588" s="33">
        <v>6.23</v>
      </c>
      <c r="F588" s="33">
        <v>232.82</v>
      </c>
      <c r="G588" s="60">
        <f>ROUND(E588*F588,2)</f>
        <v>1450.47</v>
      </c>
    </row>
    <row r="589" spans="1:7" x14ac:dyDescent="0.25">
      <c r="A589" s="34" t="s">
        <v>1674</v>
      </c>
      <c r="B589" s="80"/>
      <c r="C589" s="76" t="s">
        <v>227</v>
      </c>
      <c r="D589" s="43" t="s">
        <v>57</v>
      </c>
      <c r="E589" s="81"/>
      <c r="F589" s="81"/>
      <c r="G589" s="87"/>
    </row>
    <row r="590" spans="1:7" ht="45" x14ac:dyDescent="0.25">
      <c r="A590" s="31" t="s">
        <v>1675</v>
      </c>
      <c r="B590" s="61">
        <v>87879</v>
      </c>
      <c r="C590" s="58" t="s">
        <v>228</v>
      </c>
      <c r="D590" s="37" t="s">
        <v>60</v>
      </c>
      <c r="E590" s="33">
        <v>28.13</v>
      </c>
      <c r="F590" s="33">
        <v>2.46</v>
      </c>
      <c r="G590" s="60">
        <f t="shared" ref="G590:G592" si="67">ROUND(E590*F590,2)</f>
        <v>69.2</v>
      </c>
    </row>
    <row r="591" spans="1:7" ht="67.5" x14ac:dyDescent="0.25">
      <c r="A591" s="31" t="s">
        <v>1676</v>
      </c>
      <c r="B591" s="61">
        <v>87532</v>
      </c>
      <c r="C591" s="58" t="s">
        <v>236</v>
      </c>
      <c r="D591" s="37" t="s">
        <v>60</v>
      </c>
      <c r="E591" s="33">
        <v>28.13</v>
      </c>
      <c r="F591" s="33">
        <v>25.09</v>
      </c>
      <c r="G591" s="60">
        <f t="shared" si="67"/>
        <v>705.78</v>
      </c>
    </row>
    <row r="592" spans="1:7" ht="45" x14ac:dyDescent="0.25">
      <c r="A592" s="31" t="s">
        <v>1677</v>
      </c>
      <c r="B592" s="61">
        <v>87243</v>
      </c>
      <c r="C592" s="58" t="s">
        <v>1553</v>
      </c>
      <c r="D592" s="37" t="s">
        <v>60</v>
      </c>
      <c r="E592" s="33">
        <v>26.29</v>
      </c>
      <c r="F592" s="33">
        <v>118.55</v>
      </c>
      <c r="G592" s="60">
        <f t="shared" si="67"/>
        <v>3116.68</v>
      </c>
    </row>
    <row r="593" spans="1:7" x14ac:dyDescent="0.25">
      <c r="A593" s="34" t="s">
        <v>1678</v>
      </c>
      <c r="B593" s="80"/>
      <c r="C593" s="76" t="s">
        <v>230</v>
      </c>
      <c r="D593" s="43" t="s">
        <v>57</v>
      </c>
      <c r="E593" s="81"/>
      <c r="F593" s="81"/>
      <c r="G593" s="87"/>
    </row>
    <row r="594" spans="1:7" ht="22.5" x14ac:dyDescent="0.25">
      <c r="A594" s="31" t="s">
        <v>1679</v>
      </c>
      <c r="B594" s="61">
        <v>88482</v>
      </c>
      <c r="C594" s="58" t="s">
        <v>1559</v>
      </c>
      <c r="D594" s="37" t="s">
        <v>17</v>
      </c>
      <c r="E594" s="33">
        <f>E596</f>
        <v>6.23</v>
      </c>
      <c r="F594" s="33">
        <v>2.63</v>
      </c>
      <c r="G594" s="60">
        <f t="shared" ref="G594:G595" si="68">ROUND(E594*F594,2)</f>
        <v>16.38</v>
      </c>
    </row>
    <row r="595" spans="1:7" ht="33.75" x14ac:dyDescent="0.25">
      <c r="A595" s="31" t="s">
        <v>1680</v>
      </c>
      <c r="B595" s="61">
        <v>88496</v>
      </c>
      <c r="C595" s="58" t="s">
        <v>1572</v>
      </c>
      <c r="D595" s="37" t="s">
        <v>17</v>
      </c>
      <c r="E595" s="33">
        <f>E596</f>
        <v>6.23</v>
      </c>
      <c r="F595" s="33">
        <v>17.23</v>
      </c>
      <c r="G595" s="60">
        <f t="shared" si="68"/>
        <v>107.34</v>
      </c>
    </row>
    <row r="596" spans="1:7" ht="22.5" x14ac:dyDescent="0.25">
      <c r="A596" s="31" t="s">
        <v>1681</v>
      </c>
      <c r="B596" s="61">
        <v>88486</v>
      </c>
      <c r="C596" s="58" t="s">
        <v>1552</v>
      </c>
      <c r="D596" s="37" t="s">
        <v>60</v>
      </c>
      <c r="E596" s="33">
        <v>6.23</v>
      </c>
      <c r="F596" s="33">
        <v>8.1</v>
      </c>
      <c r="G596" s="60">
        <f>ROUND(E596*F596,2)</f>
        <v>50.46</v>
      </c>
    </row>
    <row r="597" spans="1:7" x14ac:dyDescent="0.25">
      <c r="A597" s="34" t="s">
        <v>1682</v>
      </c>
      <c r="B597" s="80"/>
      <c r="C597" s="76" t="s">
        <v>233</v>
      </c>
      <c r="D597" s="43" t="s">
        <v>57</v>
      </c>
      <c r="E597" s="81"/>
      <c r="F597" s="81"/>
      <c r="G597" s="87"/>
    </row>
    <row r="598" spans="1:7" ht="33.75" x14ac:dyDescent="0.25">
      <c r="A598" s="31" t="s">
        <v>1683</v>
      </c>
      <c r="B598" s="61">
        <v>96114</v>
      </c>
      <c r="C598" s="58" t="s">
        <v>1554</v>
      </c>
      <c r="D598" s="37" t="s">
        <v>60</v>
      </c>
      <c r="E598" s="33">
        <v>6.23</v>
      </c>
      <c r="F598" s="33">
        <v>38.630000000000003</v>
      </c>
      <c r="G598" s="60">
        <f>ROUND(E598*F598,2)</f>
        <v>240.66</v>
      </c>
    </row>
    <row r="599" spans="1:7" x14ac:dyDescent="0.25">
      <c r="A599" s="34" t="s">
        <v>1684</v>
      </c>
      <c r="B599" s="80"/>
      <c r="C599" s="76" t="s">
        <v>272</v>
      </c>
      <c r="D599" s="43" t="s">
        <v>57</v>
      </c>
      <c r="E599" s="81"/>
      <c r="F599" s="81"/>
      <c r="G599" s="87"/>
    </row>
    <row r="600" spans="1:7" ht="22.5" x14ac:dyDescent="0.25">
      <c r="A600" s="31" t="s">
        <v>1685</v>
      </c>
      <c r="B600" s="61" t="s">
        <v>273</v>
      </c>
      <c r="C600" s="58" t="s">
        <v>1573</v>
      </c>
      <c r="D600" s="37" t="s">
        <v>17</v>
      </c>
      <c r="E600" s="33">
        <v>5.66</v>
      </c>
      <c r="F600" s="33">
        <v>250.39</v>
      </c>
      <c r="G600" s="60">
        <f>ROUND(E600*F600,2)</f>
        <v>1417.21</v>
      </c>
    </row>
    <row r="601" spans="1:7" x14ac:dyDescent="0.25">
      <c r="A601" s="34" t="s">
        <v>1686</v>
      </c>
      <c r="B601" s="80"/>
      <c r="C601" s="76" t="s">
        <v>274</v>
      </c>
      <c r="D601" s="43" t="s">
        <v>57</v>
      </c>
      <c r="E601" s="81"/>
      <c r="F601" s="81"/>
      <c r="G601" s="87"/>
    </row>
    <row r="602" spans="1:7" x14ac:dyDescent="0.25">
      <c r="A602" s="34" t="s">
        <v>1687</v>
      </c>
      <c r="B602" s="80"/>
      <c r="C602" s="76" t="s">
        <v>225</v>
      </c>
      <c r="D602" s="43" t="s">
        <v>57</v>
      </c>
      <c r="E602" s="81"/>
      <c r="F602" s="81"/>
      <c r="G602" s="87"/>
    </row>
    <row r="603" spans="1:7" ht="67.5" x14ac:dyDescent="0.25">
      <c r="A603" s="31" t="s">
        <v>1688</v>
      </c>
      <c r="B603" s="61">
        <v>87479</v>
      </c>
      <c r="C603" s="58" t="s">
        <v>1045</v>
      </c>
      <c r="D603" s="37" t="s">
        <v>60</v>
      </c>
      <c r="E603" s="33">
        <v>16.41</v>
      </c>
      <c r="F603" s="33">
        <v>41.83</v>
      </c>
      <c r="G603" s="60">
        <f>ROUND(E603*F603,2)</f>
        <v>686.43</v>
      </c>
    </row>
    <row r="604" spans="1:7" x14ac:dyDescent="0.25">
      <c r="A604" s="34" t="s">
        <v>1689</v>
      </c>
      <c r="B604" s="80"/>
      <c r="C604" s="76" t="s">
        <v>226</v>
      </c>
      <c r="D604" s="43" t="s">
        <v>57</v>
      </c>
      <c r="E604" s="81"/>
      <c r="F604" s="81"/>
      <c r="G604" s="87"/>
    </row>
    <row r="605" spans="1:7" ht="67.5" x14ac:dyDescent="0.25">
      <c r="A605" s="31" t="s">
        <v>1690</v>
      </c>
      <c r="B605" s="61" t="s">
        <v>1550</v>
      </c>
      <c r="C605" s="58" t="s">
        <v>1549</v>
      </c>
      <c r="D605" s="37" t="s">
        <v>60</v>
      </c>
      <c r="E605" s="33">
        <v>4.43</v>
      </c>
      <c r="F605" s="33">
        <v>232.82</v>
      </c>
      <c r="G605" s="60">
        <f>ROUND(E605*F605,2)</f>
        <v>1031.3900000000001</v>
      </c>
    </row>
    <row r="606" spans="1:7" x14ac:dyDescent="0.25">
      <c r="A606" s="34" t="s">
        <v>1691</v>
      </c>
      <c r="B606" s="80"/>
      <c r="C606" s="76" t="s">
        <v>227</v>
      </c>
      <c r="D606" s="43" t="s">
        <v>57</v>
      </c>
      <c r="E606" s="81"/>
      <c r="F606" s="81"/>
      <c r="G606" s="87"/>
    </row>
    <row r="607" spans="1:7" ht="45" x14ac:dyDescent="0.25">
      <c r="A607" s="31" t="s">
        <v>1692</v>
      </c>
      <c r="B607" s="61">
        <v>87879</v>
      </c>
      <c r="C607" s="58" t="s">
        <v>228</v>
      </c>
      <c r="D607" s="37" t="s">
        <v>60</v>
      </c>
      <c r="E607" s="33">
        <v>22.39</v>
      </c>
      <c r="F607" s="33">
        <v>2.46</v>
      </c>
      <c r="G607" s="60">
        <f t="shared" ref="G607:G609" si="69">ROUND(E607*F607,2)</f>
        <v>55.08</v>
      </c>
    </row>
    <row r="608" spans="1:7" ht="67.5" x14ac:dyDescent="0.25">
      <c r="A608" s="31" t="s">
        <v>1693</v>
      </c>
      <c r="B608" s="61">
        <v>87532</v>
      </c>
      <c r="C608" s="58" t="s">
        <v>236</v>
      </c>
      <c r="D608" s="37" t="s">
        <v>60</v>
      </c>
      <c r="E608" s="33">
        <v>22.39</v>
      </c>
      <c r="F608" s="33">
        <v>25.09</v>
      </c>
      <c r="G608" s="60">
        <f t="shared" si="69"/>
        <v>561.77</v>
      </c>
    </row>
    <row r="609" spans="1:7" ht="45" x14ac:dyDescent="0.25">
      <c r="A609" s="31" t="s">
        <v>1694</v>
      </c>
      <c r="B609" s="61">
        <v>87243</v>
      </c>
      <c r="C609" s="58" t="s">
        <v>1553</v>
      </c>
      <c r="D609" s="37" t="s">
        <v>60</v>
      </c>
      <c r="E609" s="33">
        <v>22.39</v>
      </c>
      <c r="F609" s="33">
        <v>118.55</v>
      </c>
      <c r="G609" s="60">
        <f t="shared" si="69"/>
        <v>2654.33</v>
      </c>
    </row>
    <row r="610" spans="1:7" x14ac:dyDescent="0.25">
      <c r="A610" s="34" t="s">
        <v>1695</v>
      </c>
      <c r="B610" s="80"/>
      <c r="C610" s="76" t="s">
        <v>230</v>
      </c>
      <c r="D610" s="43" t="s">
        <v>57</v>
      </c>
      <c r="E610" s="81"/>
      <c r="F610" s="81"/>
      <c r="G610" s="87"/>
    </row>
    <row r="611" spans="1:7" ht="22.5" x14ac:dyDescent="0.25">
      <c r="A611" s="31" t="s">
        <v>1696</v>
      </c>
      <c r="B611" s="61">
        <v>88482</v>
      </c>
      <c r="C611" s="58" t="s">
        <v>1559</v>
      </c>
      <c r="D611" s="37" t="s">
        <v>17</v>
      </c>
      <c r="E611" s="33">
        <f>E613</f>
        <v>4.43</v>
      </c>
      <c r="F611" s="33">
        <v>2.63</v>
      </c>
      <c r="G611" s="60">
        <f t="shared" ref="G611:G612" si="70">ROUND(E611*F611,2)</f>
        <v>11.65</v>
      </c>
    </row>
    <row r="612" spans="1:7" ht="33.75" x14ac:dyDescent="0.25">
      <c r="A612" s="31" t="s">
        <v>1697</v>
      </c>
      <c r="B612" s="61">
        <v>88496</v>
      </c>
      <c r="C612" s="58" t="s">
        <v>1572</v>
      </c>
      <c r="D612" s="37" t="s">
        <v>17</v>
      </c>
      <c r="E612" s="33">
        <f>E613</f>
        <v>4.43</v>
      </c>
      <c r="F612" s="33">
        <v>17.23</v>
      </c>
      <c r="G612" s="60">
        <f t="shared" si="70"/>
        <v>76.33</v>
      </c>
    </row>
    <row r="613" spans="1:7" ht="22.5" x14ac:dyDescent="0.25">
      <c r="A613" s="31" t="s">
        <v>1698</v>
      </c>
      <c r="B613" s="61">
        <v>88486</v>
      </c>
      <c r="C613" s="58" t="s">
        <v>1552</v>
      </c>
      <c r="D613" s="37" t="s">
        <v>60</v>
      </c>
      <c r="E613" s="33">
        <v>4.43</v>
      </c>
      <c r="F613" s="33">
        <v>8.1</v>
      </c>
      <c r="G613" s="60">
        <f>ROUND(E613*F613,2)</f>
        <v>35.880000000000003</v>
      </c>
    </row>
    <row r="614" spans="1:7" x14ac:dyDescent="0.25">
      <c r="A614" s="34" t="s">
        <v>1699</v>
      </c>
      <c r="B614" s="80"/>
      <c r="C614" s="76" t="s">
        <v>233</v>
      </c>
      <c r="D614" s="43" t="s">
        <v>57</v>
      </c>
      <c r="E614" s="81"/>
      <c r="F614" s="81"/>
      <c r="G614" s="87"/>
    </row>
    <row r="615" spans="1:7" ht="33.75" x14ac:dyDescent="0.25">
      <c r="A615" s="31" t="s">
        <v>1700</v>
      </c>
      <c r="B615" s="61">
        <v>96114</v>
      </c>
      <c r="C615" s="58" t="s">
        <v>1554</v>
      </c>
      <c r="D615" s="37" t="s">
        <v>60</v>
      </c>
      <c r="E615" s="33">
        <v>4.43</v>
      </c>
      <c r="F615" s="33">
        <v>38.630000000000003</v>
      </c>
      <c r="G615" s="60">
        <f>ROUND(E615*F615,2)</f>
        <v>171.13</v>
      </c>
    </row>
    <row r="616" spans="1:7" x14ac:dyDescent="0.25">
      <c r="A616" s="34" t="s">
        <v>1701</v>
      </c>
      <c r="B616" s="80"/>
      <c r="C616" s="76" t="s">
        <v>275</v>
      </c>
      <c r="D616" s="43" t="s">
        <v>57</v>
      </c>
      <c r="E616" s="81"/>
      <c r="F616" s="81"/>
      <c r="G616" s="87"/>
    </row>
    <row r="617" spans="1:7" x14ac:dyDescent="0.25">
      <c r="A617" s="34" t="s">
        <v>1702</v>
      </c>
      <c r="B617" s="80"/>
      <c r="C617" s="76" t="s">
        <v>225</v>
      </c>
      <c r="D617" s="43" t="s">
        <v>57</v>
      </c>
      <c r="E617" s="81"/>
      <c r="F617" s="81"/>
      <c r="G617" s="87"/>
    </row>
    <row r="618" spans="1:7" ht="67.5" x14ac:dyDescent="0.25">
      <c r="A618" s="31" t="s">
        <v>1703</v>
      </c>
      <c r="B618" s="61">
        <v>87479</v>
      </c>
      <c r="C618" s="58" t="s">
        <v>1045</v>
      </c>
      <c r="D618" s="37" t="s">
        <v>60</v>
      </c>
      <c r="E618" s="33">
        <v>16.41</v>
      </c>
      <c r="F618" s="33">
        <v>41.83</v>
      </c>
      <c r="G618" s="60">
        <f>ROUND(E618*F618,2)</f>
        <v>686.43</v>
      </c>
    </row>
    <row r="619" spans="1:7" x14ac:dyDescent="0.25">
      <c r="A619" s="34" t="s">
        <v>1704</v>
      </c>
      <c r="B619" s="80"/>
      <c r="C619" s="76" t="s">
        <v>226</v>
      </c>
      <c r="D619" s="43" t="s">
        <v>57</v>
      </c>
      <c r="E619" s="81"/>
      <c r="F619" s="81"/>
      <c r="G619" s="87"/>
    </row>
    <row r="620" spans="1:7" ht="67.5" x14ac:dyDescent="0.25">
      <c r="A620" s="31" t="s">
        <v>1705</v>
      </c>
      <c r="B620" s="61" t="s">
        <v>1550</v>
      </c>
      <c r="C620" s="58" t="s">
        <v>1549</v>
      </c>
      <c r="D620" s="37" t="s">
        <v>60</v>
      </c>
      <c r="E620" s="33">
        <v>4.43</v>
      </c>
      <c r="F620" s="33">
        <v>232.82</v>
      </c>
      <c r="G620" s="60">
        <f>ROUND(E620*F620,2)</f>
        <v>1031.3900000000001</v>
      </c>
    </row>
    <row r="621" spans="1:7" x14ac:dyDescent="0.25">
      <c r="A621" s="34" t="s">
        <v>1706</v>
      </c>
      <c r="B621" s="80"/>
      <c r="C621" s="76" t="s">
        <v>227</v>
      </c>
      <c r="D621" s="43" t="s">
        <v>57</v>
      </c>
      <c r="E621" s="81"/>
      <c r="F621" s="81"/>
      <c r="G621" s="87"/>
    </row>
    <row r="622" spans="1:7" ht="45" x14ac:dyDescent="0.25">
      <c r="A622" s="31" t="s">
        <v>1707</v>
      </c>
      <c r="B622" s="61">
        <v>87879</v>
      </c>
      <c r="C622" s="58" t="s">
        <v>228</v>
      </c>
      <c r="D622" s="37" t="s">
        <v>60</v>
      </c>
      <c r="E622" s="33">
        <v>22.39</v>
      </c>
      <c r="F622" s="33">
        <v>2.46</v>
      </c>
      <c r="G622" s="60">
        <f t="shared" ref="G622:G624" si="71">ROUND(E622*F622,2)</f>
        <v>55.08</v>
      </c>
    </row>
    <row r="623" spans="1:7" ht="67.5" x14ac:dyDescent="0.25">
      <c r="A623" s="31" t="s">
        <v>1708</v>
      </c>
      <c r="B623" s="61">
        <v>87532</v>
      </c>
      <c r="C623" s="58" t="s">
        <v>236</v>
      </c>
      <c r="D623" s="37" t="s">
        <v>60</v>
      </c>
      <c r="E623" s="33">
        <v>22.39</v>
      </c>
      <c r="F623" s="33">
        <v>25.09</v>
      </c>
      <c r="G623" s="60">
        <f t="shared" si="71"/>
        <v>561.77</v>
      </c>
    </row>
    <row r="624" spans="1:7" ht="45" x14ac:dyDescent="0.25">
      <c r="A624" s="31" t="s">
        <v>1709</v>
      </c>
      <c r="B624" s="61">
        <v>87243</v>
      </c>
      <c r="C624" s="58" t="s">
        <v>1553</v>
      </c>
      <c r="D624" s="37" t="s">
        <v>60</v>
      </c>
      <c r="E624" s="33">
        <v>20.66</v>
      </c>
      <c r="F624" s="33">
        <v>118.55</v>
      </c>
      <c r="G624" s="60">
        <f t="shared" si="71"/>
        <v>2449.2399999999998</v>
      </c>
    </row>
    <row r="625" spans="1:7" x14ac:dyDescent="0.25">
      <c r="A625" s="34" t="s">
        <v>1710</v>
      </c>
      <c r="B625" s="80"/>
      <c r="C625" s="76" t="s">
        <v>230</v>
      </c>
      <c r="D625" s="43" t="s">
        <v>57</v>
      </c>
      <c r="E625" s="81"/>
      <c r="F625" s="81"/>
      <c r="G625" s="87"/>
    </row>
    <row r="626" spans="1:7" ht="22.5" x14ac:dyDescent="0.25">
      <c r="A626" s="31" t="s">
        <v>1711</v>
      </c>
      <c r="B626" s="61">
        <v>88482</v>
      </c>
      <c r="C626" s="58" t="s">
        <v>1559</v>
      </c>
      <c r="D626" s="37" t="s">
        <v>17</v>
      </c>
      <c r="E626" s="33">
        <f>E628</f>
        <v>4.43</v>
      </c>
      <c r="F626" s="33">
        <v>2.63</v>
      </c>
      <c r="G626" s="60">
        <f t="shared" ref="G626:G627" si="72">ROUND(E626*F626,2)</f>
        <v>11.65</v>
      </c>
    </row>
    <row r="627" spans="1:7" ht="33.75" x14ac:dyDescent="0.25">
      <c r="A627" s="31" t="s">
        <v>1712</v>
      </c>
      <c r="B627" s="61">
        <v>88496</v>
      </c>
      <c r="C627" s="58" t="s">
        <v>1572</v>
      </c>
      <c r="D627" s="37" t="s">
        <v>17</v>
      </c>
      <c r="E627" s="33">
        <f>E628</f>
        <v>4.43</v>
      </c>
      <c r="F627" s="33">
        <v>17.23</v>
      </c>
      <c r="G627" s="60">
        <f t="shared" si="72"/>
        <v>76.33</v>
      </c>
    </row>
    <row r="628" spans="1:7" ht="22.5" x14ac:dyDescent="0.25">
      <c r="A628" s="31" t="s">
        <v>1713</v>
      </c>
      <c r="B628" s="61">
        <v>88486</v>
      </c>
      <c r="C628" s="58" t="s">
        <v>1552</v>
      </c>
      <c r="D628" s="37" t="s">
        <v>60</v>
      </c>
      <c r="E628" s="33">
        <v>4.43</v>
      </c>
      <c r="F628" s="33">
        <v>8.1</v>
      </c>
      <c r="G628" s="60">
        <f>ROUND(E628*F628,2)</f>
        <v>35.880000000000003</v>
      </c>
    </row>
    <row r="629" spans="1:7" x14ac:dyDescent="0.25">
      <c r="A629" s="34" t="s">
        <v>1714</v>
      </c>
      <c r="B629" s="80"/>
      <c r="C629" s="76" t="s">
        <v>233</v>
      </c>
      <c r="D629" s="43" t="s">
        <v>57</v>
      </c>
      <c r="E629" s="81"/>
      <c r="F629" s="81"/>
      <c r="G629" s="87"/>
    </row>
    <row r="630" spans="1:7" ht="33.75" x14ac:dyDescent="0.25">
      <c r="A630" s="31" t="s">
        <v>1715</v>
      </c>
      <c r="B630" s="61">
        <v>96114</v>
      </c>
      <c r="C630" s="58" t="s">
        <v>1554</v>
      </c>
      <c r="D630" s="37" t="s">
        <v>60</v>
      </c>
      <c r="E630" s="33">
        <v>4.43</v>
      </c>
      <c r="F630" s="33">
        <v>38.630000000000003</v>
      </c>
      <c r="G630" s="60">
        <f>ROUND(E630*F630,2)</f>
        <v>171.13</v>
      </c>
    </row>
    <row r="631" spans="1:7" x14ac:dyDescent="0.25">
      <c r="A631" s="34" t="s">
        <v>1716</v>
      </c>
      <c r="B631" s="80"/>
      <c r="C631" s="76" t="s">
        <v>276</v>
      </c>
      <c r="D631" s="43" t="s">
        <v>57</v>
      </c>
      <c r="E631" s="81"/>
      <c r="F631" s="81"/>
      <c r="G631" s="87"/>
    </row>
    <row r="632" spans="1:7" x14ac:dyDescent="0.25">
      <c r="A632" s="34" t="s">
        <v>1717</v>
      </c>
      <c r="B632" s="80"/>
      <c r="C632" s="76" t="s">
        <v>225</v>
      </c>
      <c r="D632" s="43" t="s">
        <v>57</v>
      </c>
      <c r="E632" s="81"/>
      <c r="F632" s="81"/>
      <c r="G632" s="87"/>
    </row>
    <row r="633" spans="1:7" ht="67.5" x14ac:dyDescent="0.25">
      <c r="A633" s="31" t="s">
        <v>1718</v>
      </c>
      <c r="B633" s="61">
        <v>87479</v>
      </c>
      <c r="C633" s="58" t="s">
        <v>1045</v>
      </c>
      <c r="D633" s="37" t="s">
        <v>60</v>
      </c>
      <c r="E633" s="33">
        <v>23.71</v>
      </c>
      <c r="F633" s="33">
        <v>41.83</v>
      </c>
      <c r="G633" s="60">
        <f>ROUND(E633*F633,2)</f>
        <v>991.79</v>
      </c>
    </row>
    <row r="634" spans="1:7" x14ac:dyDescent="0.25">
      <c r="A634" s="34" t="s">
        <v>1719</v>
      </c>
      <c r="B634" s="80"/>
      <c r="C634" s="76" t="s">
        <v>226</v>
      </c>
      <c r="D634" s="43" t="s">
        <v>57</v>
      </c>
      <c r="E634" s="81"/>
      <c r="F634" s="81"/>
      <c r="G634" s="87"/>
    </row>
    <row r="635" spans="1:7" ht="67.5" x14ac:dyDescent="0.25">
      <c r="A635" s="31" t="s">
        <v>1720</v>
      </c>
      <c r="B635" s="61" t="s">
        <v>1550</v>
      </c>
      <c r="C635" s="58" t="s">
        <v>1549</v>
      </c>
      <c r="D635" s="37" t="s">
        <v>60</v>
      </c>
      <c r="E635" s="33">
        <v>17.420000000000002</v>
      </c>
      <c r="F635" s="33">
        <v>232.82</v>
      </c>
      <c r="G635" s="60">
        <f>ROUND(E635*F635,2)</f>
        <v>4055.72</v>
      </c>
    </row>
    <row r="636" spans="1:7" x14ac:dyDescent="0.25">
      <c r="A636" s="34" t="s">
        <v>1721</v>
      </c>
      <c r="B636" s="80"/>
      <c r="C636" s="76" t="s">
        <v>227</v>
      </c>
      <c r="D636" s="43" t="s">
        <v>57</v>
      </c>
      <c r="E636" s="81"/>
      <c r="F636" s="81"/>
      <c r="G636" s="87"/>
    </row>
    <row r="637" spans="1:7" ht="45" x14ac:dyDescent="0.25">
      <c r="A637" s="31" t="s">
        <v>1722</v>
      </c>
      <c r="B637" s="61">
        <v>87879</v>
      </c>
      <c r="C637" s="58" t="s">
        <v>228</v>
      </c>
      <c r="D637" s="37" t="s">
        <v>60</v>
      </c>
      <c r="E637" s="33">
        <v>23.71</v>
      </c>
      <c r="F637" s="33">
        <v>2.46</v>
      </c>
      <c r="G637" s="60">
        <f t="shared" ref="G637:G638" si="73">ROUND(E637*F637,2)</f>
        <v>58.33</v>
      </c>
    </row>
    <row r="638" spans="1:7" ht="67.5" x14ac:dyDescent="0.25">
      <c r="A638" s="31" t="s">
        <v>1723</v>
      </c>
      <c r="B638" s="61">
        <v>87529</v>
      </c>
      <c r="C638" s="58" t="s">
        <v>229</v>
      </c>
      <c r="D638" s="37" t="s">
        <v>60</v>
      </c>
      <c r="E638" s="33">
        <v>23.71</v>
      </c>
      <c r="F638" s="33">
        <v>23.05</v>
      </c>
      <c r="G638" s="60">
        <f t="shared" si="73"/>
        <v>546.52</v>
      </c>
    </row>
    <row r="639" spans="1:7" x14ac:dyDescent="0.25">
      <c r="A639" s="34" t="s">
        <v>1724</v>
      </c>
      <c r="B639" s="80"/>
      <c r="C639" s="76" t="s">
        <v>230</v>
      </c>
      <c r="D639" s="43" t="s">
        <v>57</v>
      </c>
      <c r="E639" s="81"/>
      <c r="F639" s="81"/>
      <c r="G639" s="87"/>
    </row>
    <row r="640" spans="1:7" ht="22.5" x14ac:dyDescent="0.25">
      <c r="A640" s="31" t="s">
        <v>1725</v>
      </c>
      <c r="B640" s="61">
        <v>88483</v>
      </c>
      <c r="C640" s="58" t="s">
        <v>231</v>
      </c>
      <c r="D640" s="37" t="s">
        <v>60</v>
      </c>
      <c r="E640" s="33">
        <v>23.71</v>
      </c>
      <c r="F640" s="33">
        <v>2.44</v>
      </c>
      <c r="G640" s="60">
        <f t="shared" ref="G640:G645" si="74">ROUND(E640*F640,2)</f>
        <v>57.85</v>
      </c>
    </row>
    <row r="641" spans="1:7" ht="33.75" x14ac:dyDescent="0.25">
      <c r="A641" s="31" t="s">
        <v>1726</v>
      </c>
      <c r="B641" s="61">
        <v>88497</v>
      </c>
      <c r="C641" s="58" t="s">
        <v>1572</v>
      </c>
      <c r="D641" s="37" t="s">
        <v>60</v>
      </c>
      <c r="E641" s="33">
        <v>23.71</v>
      </c>
      <c r="F641" s="33">
        <v>9.17</v>
      </c>
      <c r="G641" s="60">
        <f t="shared" si="74"/>
        <v>217.42</v>
      </c>
    </row>
    <row r="642" spans="1:7" ht="22.5" x14ac:dyDescent="0.25">
      <c r="A642" s="31" t="s">
        <v>1727</v>
      </c>
      <c r="B642" s="61">
        <v>88487</v>
      </c>
      <c r="C642" s="58" t="s">
        <v>266</v>
      </c>
      <c r="D642" s="37" t="s">
        <v>60</v>
      </c>
      <c r="E642" s="33">
        <v>23.71</v>
      </c>
      <c r="F642" s="33">
        <v>7.22</v>
      </c>
      <c r="G642" s="60">
        <f t="shared" si="74"/>
        <v>171.19</v>
      </c>
    </row>
    <row r="643" spans="1:7" ht="22.5" x14ac:dyDescent="0.25">
      <c r="A643" s="31" t="s">
        <v>1728</v>
      </c>
      <c r="B643" s="61">
        <v>88482</v>
      </c>
      <c r="C643" s="58" t="s">
        <v>1559</v>
      </c>
      <c r="D643" s="37" t="s">
        <v>17</v>
      </c>
      <c r="E643" s="33">
        <f>E645</f>
        <v>17.420000000000002</v>
      </c>
      <c r="F643" s="33">
        <v>2.63</v>
      </c>
      <c r="G643" s="60">
        <f t="shared" si="74"/>
        <v>45.81</v>
      </c>
    </row>
    <row r="644" spans="1:7" ht="33.75" x14ac:dyDescent="0.25">
      <c r="A644" s="31" t="s">
        <v>1729</v>
      </c>
      <c r="B644" s="61">
        <v>88496</v>
      </c>
      <c r="C644" s="58" t="s">
        <v>1572</v>
      </c>
      <c r="D644" s="37" t="s">
        <v>17</v>
      </c>
      <c r="E644" s="33">
        <f>E645</f>
        <v>17.420000000000002</v>
      </c>
      <c r="F644" s="33">
        <v>17.23</v>
      </c>
      <c r="G644" s="60">
        <f t="shared" si="74"/>
        <v>300.14999999999998</v>
      </c>
    </row>
    <row r="645" spans="1:7" ht="22.5" x14ac:dyDescent="0.25">
      <c r="A645" s="31" t="s">
        <v>1730</v>
      </c>
      <c r="B645" s="61">
        <v>88486</v>
      </c>
      <c r="C645" s="58" t="s">
        <v>1552</v>
      </c>
      <c r="D645" s="37" t="s">
        <v>60</v>
      </c>
      <c r="E645" s="33">
        <v>17.420000000000002</v>
      </c>
      <c r="F645" s="33">
        <v>8.1</v>
      </c>
      <c r="G645" s="60">
        <f t="shared" si="74"/>
        <v>141.1</v>
      </c>
    </row>
    <row r="646" spans="1:7" x14ac:dyDescent="0.25">
      <c r="A646" s="34" t="s">
        <v>1731</v>
      </c>
      <c r="B646" s="80"/>
      <c r="C646" s="76" t="s">
        <v>233</v>
      </c>
      <c r="D646" s="43" t="s">
        <v>57</v>
      </c>
      <c r="E646" s="81"/>
      <c r="F646" s="81"/>
      <c r="G646" s="87"/>
    </row>
    <row r="647" spans="1:7" ht="33.75" x14ac:dyDescent="0.25">
      <c r="A647" s="31" t="s">
        <v>1732</v>
      </c>
      <c r="B647" s="61">
        <v>96114</v>
      </c>
      <c r="C647" s="58" t="s">
        <v>1554</v>
      </c>
      <c r="D647" s="37" t="s">
        <v>60</v>
      </c>
      <c r="E647" s="33">
        <v>17.420000000000002</v>
      </c>
      <c r="F647" s="33">
        <v>38.630000000000003</v>
      </c>
      <c r="G647" s="60">
        <f>ROUND(E647*F647,2)</f>
        <v>672.93</v>
      </c>
    </row>
    <row r="648" spans="1:7" x14ac:dyDescent="0.25">
      <c r="A648" s="34" t="s">
        <v>1733</v>
      </c>
      <c r="B648" s="80"/>
      <c r="C648" s="76" t="s">
        <v>277</v>
      </c>
      <c r="D648" s="43" t="s">
        <v>57</v>
      </c>
      <c r="E648" s="81"/>
      <c r="F648" s="81"/>
      <c r="G648" s="87"/>
    </row>
    <row r="649" spans="1:7" x14ac:dyDescent="0.25">
      <c r="A649" s="34" t="s">
        <v>1734</v>
      </c>
      <c r="B649" s="80"/>
      <c r="C649" s="76" t="s">
        <v>226</v>
      </c>
      <c r="D649" s="43" t="s">
        <v>57</v>
      </c>
      <c r="E649" s="81"/>
      <c r="F649" s="81"/>
      <c r="G649" s="87"/>
    </row>
    <row r="650" spans="1:7" ht="67.5" x14ac:dyDescent="0.25">
      <c r="A650" s="31" t="s">
        <v>1735</v>
      </c>
      <c r="B650" s="61" t="s">
        <v>1550</v>
      </c>
      <c r="C650" s="58" t="s">
        <v>1549</v>
      </c>
      <c r="D650" s="37" t="s">
        <v>60</v>
      </c>
      <c r="E650" s="33">
        <v>3.76</v>
      </c>
      <c r="F650" s="33">
        <v>232.82</v>
      </c>
      <c r="G650" s="60">
        <f>ROUND(E650*F650,2)</f>
        <v>875.4</v>
      </c>
    </row>
    <row r="651" spans="1:7" x14ac:dyDescent="0.25">
      <c r="A651" s="34" t="s">
        <v>1736</v>
      </c>
      <c r="B651" s="80"/>
      <c r="C651" s="76" t="s">
        <v>278</v>
      </c>
      <c r="D651" s="43" t="s">
        <v>57</v>
      </c>
      <c r="E651" s="81"/>
      <c r="F651" s="81"/>
      <c r="G651" s="87"/>
    </row>
    <row r="652" spans="1:7" ht="45" x14ac:dyDescent="0.25">
      <c r="A652" s="31" t="s">
        <v>1737</v>
      </c>
      <c r="B652" s="61">
        <v>87887</v>
      </c>
      <c r="C652" s="58" t="s">
        <v>244</v>
      </c>
      <c r="D652" s="37" t="s">
        <v>60</v>
      </c>
      <c r="E652" s="33">
        <v>3.76</v>
      </c>
      <c r="F652" s="33">
        <v>16.23</v>
      </c>
      <c r="G652" s="60">
        <f t="shared" ref="G652:G653" si="75">ROUND(E652*F652,2)</f>
        <v>61.02</v>
      </c>
    </row>
    <row r="653" spans="1:7" ht="67.5" x14ac:dyDescent="0.25">
      <c r="A653" s="31" t="s">
        <v>1738</v>
      </c>
      <c r="B653" s="61">
        <v>90406</v>
      </c>
      <c r="C653" s="58" t="s">
        <v>245</v>
      </c>
      <c r="D653" s="37" t="s">
        <v>60</v>
      </c>
      <c r="E653" s="33">
        <v>3.76</v>
      </c>
      <c r="F653" s="33">
        <v>30.22</v>
      </c>
      <c r="G653" s="60">
        <f t="shared" si="75"/>
        <v>113.63</v>
      </c>
    </row>
    <row r="654" spans="1:7" x14ac:dyDescent="0.25">
      <c r="A654" s="34" t="s">
        <v>1739</v>
      </c>
      <c r="B654" s="80"/>
      <c r="C654" s="76" t="s">
        <v>279</v>
      </c>
      <c r="D654" s="43" t="s">
        <v>57</v>
      </c>
      <c r="E654" s="81"/>
      <c r="F654" s="81"/>
      <c r="G654" s="87"/>
    </row>
    <row r="655" spans="1:7" ht="22.5" x14ac:dyDescent="0.25">
      <c r="A655" s="31" t="s">
        <v>1740</v>
      </c>
      <c r="B655" s="61">
        <v>88482</v>
      </c>
      <c r="C655" s="58" t="s">
        <v>238</v>
      </c>
      <c r="D655" s="37" t="s">
        <v>60</v>
      </c>
      <c r="E655" s="33">
        <v>3.76</v>
      </c>
      <c r="F655" s="33">
        <v>2.63</v>
      </c>
      <c r="G655" s="60">
        <f t="shared" ref="G655:G657" si="76">ROUND(E655*F655,2)</f>
        <v>9.89</v>
      </c>
    </row>
    <row r="656" spans="1:7" ht="33.75" x14ac:dyDescent="0.25">
      <c r="A656" s="31" t="s">
        <v>1741</v>
      </c>
      <c r="B656" s="61">
        <v>88496</v>
      </c>
      <c r="C656" s="58" t="s">
        <v>1572</v>
      </c>
      <c r="D656" s="37" t="s">
        <v>60</v>
      </c>
      <c r="E656" s="33">
        <v>3.76</v>
      </c>
      <c r="F656" s="33">
        <v>17.23</v>
      </c>
      <c r="G656" s="60">
        <f t="shared" si="76"/>
        <v>64.78</v>
      </c>
    </row>
    <row r="657" spans="1:8" ht="33.75" x14ac:dyDescent="0.25">
      <c r="A657" s="31" t="s">
        <v>1742</v>
      </c>
      <c r="B657" s="61">
        <v>88487</v>
      </c>
      <c r="C657" s="58" t="s">
        <v>280</v>
      </c>
      <c r="D657" s="37" t="s">
        <v>60</v>
      </c>
      <c r="E657" s="33">
        <v>3.76</v>
      </c>
      <c r="F657" s="33">
        <v>7.22</v>
      </c>
      <c r="G657" s="60">
        <f t="shared" si="76"/>
        <v>27.15</v>
      </c>
    </row>
    <row r="658" spans="1:8" x14ac:dyDescent="0.25">
      <c r="A658" s="34" t="s">
        <v>1743</v>
      </c>
      <c r="B658" s="80"/>
      <c r="C658" s="76" t="s">
        <v>243</v>
      </c>
      <c r="D658" s="43" t="s">
        <v>57</v>
      </c>
      <c r="E658" s="81"/>
      <c r="F658" s="81"/>
      <c r="G658" s="87"/>
    </row>
    <row r="659" spans="1:8" x14ac:dyDescent="0.25">
      <c r="A659" s="34" t="s">
        <v>1744</v>
      </c>
      <c r="B659" s="80"/>
      <c r="C659" s="76" t="s">
        <v>226</v>
      </c>
      <c r="D659" s="43" t="s">
        <v>57</v>
      </c>
      <c r="E659" s="81"/>
      <c r="F659" s="81"/>
      <c r="G659" s="87"/>
    </row>
    <row r="660" spans="1:8" ht="67.5" x14ac:dyDescent="0.25">
      <c r="A660" s="31" t="s">
        <v>1745</v>
      </c>
      <c r="B660" s="61" t="s">
        <v>1550</v>
      </c>
      <c r="C660" s="58" t="s">
        <v>1549</v>
      </c>
      <c r="D660" s="37" t="s">
        <v>60</v>
      </c>
      <c r="E660" s="33">
        <v>39.69</v>
      </c>
      <c r="F660" s="33">
        <v>232.82</v>
      </c>
      <c r="G660" s="60">
        <f>ROUND(E660*F660,2)</f>
        <v>9240.6299999999992</v>
      </c>
    </row>
    <row r="661" spans="1:8" x14ac:dyDescent="0.25">
      <c r="A661" s="34" t="s">
        <v>1746</v>
      </c>
      <c r="B661" s="80"/>
      <c r="C661" s="76" t="s">
        <v>278</v>
      </c>
      <c r="D661" s="43" t="s">
        <v>57</v>
      </c>
      <c r="E661" s="81"/>
      <c r="F661" s="81"/>
      <c r="G661" s="87"/>
    </row>
    <row r="662" spans="1:8" ht="45" x14ac:dyDescent="0.25">
      <c r="A662" s="31" t="s">
        <v>1747</v>
      </c>
      <c r="B662" s="61">
        <v>87887</v>
      </c>
      <c r="C662" s="58" t="s">
        <v>244</v>
      </c>
      <c r="D662" s="37" t="s">
        <v>60</v>
      </c>
      <c r="E662" s="33">
        <v>39.69</v>
      </c>
      <c r="F662" s="33">
        <v>16.23</v>
      </c>
      <c r="G662" s="60">
        <f t="shared" ref="G662:G663" si="77">ROUND(E662*F662,2)</f>
        <v>644.16999999999996</v>
      </c>
    </row>
    <row r="663" spans="1:8" ht="67.5" x14ac:dyDescent="0.25">
      <c r="A663" s="31" t="s">
        <v>1748</v>
      </c>
      <c r="B663" s="61">
        <v>90406</v>
      </c>
      <c r="C663" s="58" t="s">
        <v>245</v>
      </c>
      <c r="D663" s="37" t="s">
        <v>60</v>
      </c>
      <c r="E663" s="33">
        <v>39.69</v>
      </c>
      <c r="F663" s="33">
        <v>30.22</v>
      </c>
      <c r="G663" s="60">
        <f t="shared" si="77"/>
        <v>1199.43</v>
      </c>
    </row>
    <row r="664" spans="1:8" x14ac:dyDescent="0.25">
      <c r="A664" s="34" t="s">
        <v>1749</v>
      </c>
      <c r="B664" s="80"/>
      <c r="C664" s="76" t="s">
        <v>279</v>
      </c>
      <c r="D664" s="43" t="s">
        <v>57</v>
      </c>
      <c r="E664" s="81"/>
      <c r="F664" s="81"/>
      <c r="G664" s="87"/>
    </row>
    <row r="665" spans="1:8" ht="22.5" x14ac:dyDescent="0.25">
      <c r="A665" s="31" t="s">
        <v>1750</v>
      </c>
      <c r="B665" s="61">
        <v>88482</v>
      </c>
      <c r="C665" s="58" t="s">
        <v>238</v>
      </c>
      <c r="D665" s="37" t="s">
        <v>60</v>
      </c>
      <c r="E665" s="33">
        <v>39.69</v>
      </c>
      <c r="F665" s="33">
        <v>2.63</v>
      </c>
      <c r="G665" s="60">
        <f t="shared" ref="G665:G667" si="78">ROUND(E665*F665,2)</f>
        <v>104.38</v>
      </c>
    </row>
    <row r="666" spans="1:8" ht="33.75" x14ac:dyDescent="0.25">
      <c r="A666" s="31" t="s">
        <v>1751</v>
      </c>
      <c r="B666" s="61">
        <v>88496</v>
      </c>
      <c r="C666" s="58" t="s">
        <v>1572</v>
      </c>
      <c r="D666" s="37" t="s">
        <v>60</v>
      </c>
      <c r="E666" s="33">
        <v>39.69</v>
      </c>
      <c r="F666" s="33">
        <v>17.23</v>
      </c>
      <c r="G666" s="60">
        <f t="shared" si="78"/>
        <v>683.86</v>
      </c>
    </row>
    <row r="667" spans="1:8" ht="22.5" x14ac:dyDescent="0.25">
      <c r="A667" s="31" t="s">
        <v>1752</v>
      </c>
      <c r="B667" s="61">
        <v>88487</v>
      </c>
      <c r="C667" s="58" t="s">
        <v>266</v>
      </c>
      <c r="D667" s="37" t="s">
        <v>60</v>
      </c>
      <c r="E667" s="33">
        <v>39.69</v>
      </c>
      <c r="F667" s="33">
        <v>7.22</v>
      </c>
      <c r="G667" s="60">
        <f t="shared" si="78"/>
        <v>286.56</v>
      </c>
    </row>
    <row r="668" spans="1:8" x14ac:dyDescent="0.25">
      <c r="A668" s="52" t="s">
        <v>64</v>
      </c>
      <c r="B668" s="53"/>
      <c r="C668" s="25" t="s">
        <v>64</v>
      </c>
      <c r="D668" s="26" t="s">
        <v>64</v>
      </c>
      <c r="E668" s="25"/>
      <c r="F668" s="53" t="s">
        <v>8</v>
      </c>
      <c r="G668" s="27">
        <f>SUM(G465:G667)</f>
        <v>412379.20000000059</v>
      </c>
      <c r="H668" s="230"/>
    </row>
    <row r="669" spans="1:8" s="41" customFormat="1" x14ac:dyDescent="0.25">
      <c r="A669" s="34" t="s">
        <v>1376</v>
      </c>
      <c r="B669" s="80"/>
      <c r="C669" s="76" t="s">
        <v>2279</v>
      </c>
      <c r="D669" s="43" t="s">
        <v>57</v>
      </c>
      <c r="E669" s="81"/>
      <c r="F669" s="81"/>
      <c r="G669" s="87"/>
    </row>
    <row r="670" spans="1:8" x14ac:dyDescent="0.25">
      <c r="A670" s="34" t="s">
        <v>1377</v>
      </c>
      <c r="B670" s="80"/>
      <c r="C670" s="76" t="s">
        <v>248</v>
      </c>
      <c r="D670" s="43" t="s">
        <v>57</v>
      </c>
      <c r="E670" s="81"/>
      <c r="F670" s="81"/>
      <c r="G670" s="87"/>
    </row>
    <row r="671" spans="1:8" x14ac:dyDescent="0.25">
      <c r="A671" s="34" t="s">
        <v>1378</v>
      </c>
      <c r="B671" s="80"/>
      <c r="C671" s="76" t="s">
        <v>249</v>
      </c>
      <c r="D671" s="43" t="s">
        <v>57</v>
      </c>
      <c r="E671" s="81"/>
      <c r="F671" s="81"/>
      <c r="G671" s="87"/>
    </row>
    <row r="672" spans="1:8" ht="45" x14ac:dyDescent="0.25">
      <c r="A672" s="31" t="s">
        <v>1379</v>
      </c>
      <c r="B672" s="61" t="s">
        <v>281</v>
      </c>
      <c r="C672" s="58" t="s">
        <v>251</v>
      </c>
      <c r="D672" s="37" t="s">
        <v>111</v>
      </c>
      <c r="E672" s="33">
        <v>192</v>
      </c>
      <c r="F672" s="33">
        <v>369.81</v>
      </c>
      <c r="G672" s="60">
        <f>ROUND(E672*F672,2)</f>
        <v>71003.520000000004</v>
      </c>
    </row>
    <row r="673" spans="1:7" x14ac:dyDescent="0.25">
      <c r="A673" s="34" t="s">
        <v>1380</v>
      </c>
      <c r="B673" s="80"/>
      <c r="C673" s="76" t="s">
        <v>252</v>
      </c>
      <c r="D673" s="43" t="s">
        <v>57</v>
      </c>
      <c r="E673" s="81"/>
      <c r="F673" s="81"/>
      <c r="G673" s="87"/>
    </row>
    <row r="674" spans="1:7" ht="33.75" x14ac:dyDescent="0.25">
      <c r="A674" s="31" t="s">
        <v>1381</v>
      </c>
      <c r="B674" s="61">
        <v>83534</v>
      </c>
      <c r="C674" s="58" t="s">
        <v>1038</v>
      </c>
      <c r="D674" s="37" t="s">
        <v>183</v>
      </c>
      <c r="E674" s="33">
        <v>5.55</v>
      </c>
      <c r="F674" s="33">
        <v>445.95</v>
      </c>
      <c r="G674" s="60">
        <f t="shared" ref="G674:G679" si="79">ROUND(E674*F674,2)</f>
        <v>2475.02</v>
      </c>
    </row>
    <row r="675" spans="1:7" ht="45" x14ac:dyDescent="0.25">
      <c r="A675" s="31" t="s">
        <v>1382</v>
      </c>
      <c r="B675" s="61" t="s">
        <v>253</v>
      </c>
      <c r="C675" s="58" t="s">
        <v>1073</v>
      </c>
      <c r="D675" s="37" t="s">
        <v>183</v>
      </c>
      <c r="E675" s="33">
        <v>20.77</v>
      </c>
      <c r="F675" s="33">
        <v>400.91</v>
      </c>
      <c r="G675" s="60">
        <f t="shared" si="79"/>
        <v>8326.9</v>
      </c>
    </row>
    <row r="676" spans="1:7" ht="33.75" x14ac:dyDescent="0.25">
      <c r="A676" s="31" t="s">
        <v>1383</v>
      </c>
      <c r="B676" s="61" t="s">
        <v>254</v>
      </c>
      <c r="C676" s="58" t="s">
        <v>255</v>
      </c>
      <c r="D676" s="37" t="s">
        <v>60</v>
      </c>
      <c r="E676" s="33">
        <v>7.42</v>
      </c>
      <c r="F676" s="33">
        <v>40.82</v>
      </c>
      <c r="G676" s="60">
        <f t="shared" si="79"/>
        <v>302.88</v>
      </c>
    </row>
    <row r="677" spans="1:7" ht="22.5" x14ac:dyDescent="0.25">
      <c r="A677" s="31" t="s">
        <v>1384</v>
      </c>
      <c r="B677" s="61">
        <v>96547</v>
      </c>
      <c r="C677" s="58" t="s">
        <v>210</v>
      </c>
      <c r="D677" s="37" t="s">
        <v>211</v>
      </c>
      <c r="E677" s="33">
        <v>3322.56</v>
      </c>
      <c r="F677" s="33">
        <v>6.99</v>
      </c>
      <c r="G677" s="60">
        <f t="shared" si="79"/>
        <v>23224.69</v>
      </c>
    </row>
    <row r="678" spans="1:7" ht="33.75" x14ac:dyDescent="0.25">
      <c r="A678" s="31" t="s">
        <v>1385</v>
      </c>
      <c r="B678" s="61">
        <v>90091</v>
      </c>
      <c r="C678" s="58" t="s">
        <v>256</v>
      </c>
      <c r="D678" s="37" t="s">
        <v>183</v>
      </c>
      <c r="E678" s="33">
        <v>44.42</v>
      </c>
      <c r="F678" s="33">
        <v>5.39</v>
      </c>
      <c r="G678" s="60">
        <f t="shared" si="79"/>
        <v>239.42</v>
      </c>
    </row>
    <row r="679" spans="1:7" ht="78.75" x14ac:dyDescent="0.25">
      <c r="A679" s="31" t="s">
        <v>1386</v>
      </c>
      <c r="B679" s="61">
        <v>93360</v>
      </c>
      <c r="C679" s="58" t="s">
        <v>1555</v>
      </c>
      <c r="D679" s="37" t="s">
        <v>183</v>
      </c>
      <c r="E679" s="33">
        <v>23.65</v>
      </c>
      <c r="F679" s="33">
        <v>16.71</v>
      </c>
      <c r="G679" s="60">
        <f t="shared" si="79"/>
        <v>395.19</v>
      </c>
    </row>
    <row r="680" spans="1:7" x14ac:dyDescent="0.25">
      <c r="A680" s="34" t="s">
        <v>1387</v>
      </c>
      <c r="B680" s="80"/>
      <c r="C680" s="76" t="s">
        <v>257</v>
      </c>
      <c r="D680" s="43" t="s">
        <v>57</v>
      </c>
      <c r="E680" s="81"/>
      <c r="F680" s="81"/>
      <c r="G680" s="87"/>
    </row>
    <row r="681" spans="1:7" x14ac:dyDescent="0.25">
      <c r="A681" s="34" t="s">
        <v>1388</v>
      </c>
      <c r="B681" s="80"/>
      <c r="C681" s="76" t="s">
        <v>258</v>
      </c>
      <c r="D681" s="43" t="s">
        <v>57</v>
      </c>
      <c r="E681" s="81"/>
      <c r="F681" s="81"/>
      <c r="G681" s="87"/>
    </row>
    <row r="682" spans="1:7" ht="67.5" x14ac:dyDescent="0.25">
      <c r="A682" s="31" t="s">
        <v>1389</v>
      </c>
      <c r="B682" s="61">
        <v>92418</v>
      </c>
      <c r="C682" s="58" t="s">
        <v>1576</v>
      </c>
      <c r="D682" s="37" t="s">
        <v>60</v>
      </c>
      <c r="E682" s="33">
        <v>23.2</v>
      </c>
      <c r="F682" s="33">
        <v>54.56</v>
      </c>
      <c r="G682" s="60">
        <f t="shared" ref="G682:G684" si="80">ROUND(E682*F682,2)</f>
        <v>1265.79</v>
      </c>
    </row>
    <row r="683" spans="1:7" ht="45" x14ac:dyDescent="0.25">
      <c r="A683" s="31" t="s">
        <v>1390</v>
      </c>
      <c r="B683" s="61" t="s">
        <v>259</v>
      </c>
      <c r="C683" s="58" t="s">
        <v>1074</v>
      </c>
      <c r="D683" s="37" t="s">
        <v>183</v>
      </c>
      <c r="E683" s="33">
        <v>1.45</v>
      </c>
      <c r="F683" s="33">
        <v>415.8</v>
      </c>
      <c r="G683" s="60">
        <f t="shared" si="80"/>
        <v>602.91</v>
      </c>
    </row>
    <row r="684" spans="1:7" ht="22.5" x14ac:dyDescent="0.25">
      <c r="A684" s="31" t="s">
        <v>1391</v>
      </c>
      <c r="B684" s="61">
        <v>92779</v>
      </c>
      <c r="C684" s="58" t="s">
        <v>210</v>
      </c>
      <c r="D684" s="37" t="s">
        <v>211</v>
      </c>
      <c r="E684" s="33">
        <v>261</v>
      </c>
      <c r="F684" s="33">
        <v>6.84</v>
      </c>
      <c r="G684" s="60">
        <f t="shared" si="80"/>
        <v>1785.24</v>
      </c>
    </row>
    <row r="685" spans="1:7" x14ac:dyDescent="0.25">
      <c r="A685" s="34" t="s">
        <v>1753</v>
      </c>
      <c r="B685" s="80"/>
      <c r="C685" s="76" t="s">
        <v>260</v>
      </c>
      <c r="D685" s="43" t="s">
        <v>57</v>
      </c>
      <c r="E685" s="81"/>
      <c r="F685" s="81"/>
      <c r="G685" s="87"/>
    </row>
    <row r="686" spans="1:7" ht="56.25" x14ac:dyDescent="0.25">
      <c r="A686" s="31" t="s">
        <v>1754</v>
      </c>
      <c r="B686" s="61">
        <v>92513</v>
      </c>
      <c r="C686" s="58" t="s">
        <v>1577</v>
      </c>
      <c r="D686" s="37" t="s">
        <v>60</v>
      </c>
      <c r="E686" s="33">
        <v>88.84</v>
      </c>
      <c r="F686" s="33">
        <v>23.89</v>
      </c>
      <c r="G686" s="60">
        <f t="shared" ref="G686:G690" si="81">ROUND(E686*F686,2)</f>
        <v>2122.39</v>
      </c>
    </row>
    <row r="687" spans="1:7" ht="45" x14ac:dyDescent="0.25">
      <c r="A687" s="31" t="s">
        <v>1755</v>
      </c>
      <c r="B687" s="61" t="s">
        <v>261</v>
      </c>
      <c r="C687" s="58" t="s">
        <v>262</v>
      </c>
      <c r="D687" s="37" t="s">
        <v>60</v>
      </c>
      <c r="E687" s="33">
        <v>88.84</v>
      </c>
      <c r="F687" s="33">
        <v>13.39</v>
      </c>
      <c r="G687" s="60">
        <f t="shared" si="81"/>
        <v>1189.57</v>
      </c>
    </row>
    <row r="688" spans="1:7" ht="45" x14ac:dyDescent="0.25">
      <c r="A688" s="31" t="s">
        <v>1756</v>
      </c>
      <c r="B688" s="61" t="s">
        <v>259</v>
      </c>
      <c r="C688" s="58" t="s">
        <v>1074</v>
      </c>
      <c r="D688" s="37" t="s">
        <v>183</v>
      </c>
      <c r="E688" s="33">
        <v>15.99</v>
      </c>
      <c r="F688" s="33">
        <v>415.8</v>
      </c>
      <c r="G688" s="60">
        <f t="shared" si="81"/>
        <v>6648.64</v>
      </c>
    </row>
    <row r="689" spans="1:7" ht="22.5" x14ac:dyDescent="0.25">
      <c r="A689" s="31" t="s">
        <v>1757</v>
      </c>
      <c r="B689" s="61">
        <v>92788</v>
      </c>
      <c r="C689" s="58" t="s">
        <v>210</v>
      </c>
      <c r="D689" s="37" t="s">
        <v>211</v>
      </c>
      <c r="E689" s="33">
        <v>2558.52</v>
      </c>
      <c r="F689" s="33">
        <v>5.21</v>
      </c>
      <c r="G689" s="60">
        <f t="shared" si="81"/>
        <v>13329.89</v>
      </c>
    </row>
    <row r="690" spans="1:7" ht="33.75" x14ac:dyDescent="0.25">
      <c r="A690" s="31" t="s">
        <v>1758</v>
      </c>
      <c r="B690" s="61" t="s">
        <v>263</v>
      </c>
      <c r="C690" s="58" t="s">
        <v>264</v>
      </c>
      <c r="D690" s="37" t="s">
        <v>60</v>
      </c>
      <c r="E690" s="33">
        <v>92.28</v>
      </c>
      <c r="F690" s="33">
        <v>75.17</v>
      </c>
      <c r="G690" s="60">
        <f t="shared" si="81"/>
        <v>6936.69</v>
      </c>
    </row>
    <row r="691" spans="1:7" x14ac:dyDescent="0.25">
      <c r="A691" s="34" t="s">
        <v>1759</v>
      </c>
      <c r="B691" s="80"/>
      <c r="C691" s="76" t="s">
        <v>282</v>
      </c>
      <c r="D691" s="43" t="s">
        <v>57</v>
      </c>
      <c r="E691" s="81"/>
      <c r="F691" s="81"/>
      <c r="G691" s="87"/>
    </row>
    <row r="692" spans="1:7" x14ac:dyDescent="0.25">
      <c r="A692" s="34" t="s">
        <v>1760</v>
      </c>
      <c r="B692" s="80"/>
      <c r="C692" s="76" t="s">
        <v>225</v>
      </c>
      <c r="D692" s="43" t="s">
        <v>57</v>
      </c>
      <c r="E692" s="81"/>
      <c r="F692" s="81"/>
      <c r="G692" s="87"/>
    </row>
    <row r="693" spans="1:7" ht="67.5" x14ac:dyDescent="0.25">
      <c r="A693" s="31" t="s">
        <v>1761</v>
      </c>
      <c r="B693" s="61">
        <v>87479</v>
      </c>
      <c r="C693" s="58" t="s">
        <v>1045</v>
      </c>
      <c r="D693" s="37" t="s">
        <v>60</v>
      </c>
      <c r="E693" s="33">
        <v>101.27</v>
      </c>
      <c r="F693" s="33">
        <v>41.83</v>
      </c>
      <c r="G693" s="60">
        <f t="shared" ref="G693:G694" si="82">ROUND(E693*F693,2)</f>
        <v>4236.12</v>
      </c>
    </row>
    <row r="694" spans="1:7" ht="33.75" x14ac:dyDescent="0.25">
      <c r="A694" s="31" t="s">
        <v>1762</v>
      </c>
      <c r="B694" s="61" t="s">
        <v>283</v>
      </c>
      <c r="C694" s="58" t="s">
        <v>284</v>
      </c>
      <c r="D694" s="37" t="s">
        <v>60</v>
      </c>
      <c r="E694" s="33">
        <v>42.28</v>
      </c>
      <c r="F694" s="33">
        <v>193.99</v>
      </c>
      <c r="G694" s="60">
        <f t="shared" si="82"/>
        <v>8201.9</v>
      </c>
    </row>
    <row r="695" spans="1:7" x14ac:dyDescent="0.25">
      <c r="A695" s="34" t="s">
        <v>1763</v>
      </c>
      <c r="B695" s="80"/>
      <c r="C695" s="76" t="s">
        <v>226</v>
      </c>
      <c r="D695" s="43" t="s">
        <v>57</v>
      </c>
      <c r="E695" s="81"/>
      <c r="F695" s="81"/>
      <c r="G695" s="87"/>
    </row>
    <row r="696" spans="1:7" ht="67.5" x14ac:dyDescent="0.25">
      <c r="A696" s="31" t="s">
        <v>1764</v>
      </c>
      <c r="B696" s="61" t="s">
        <v>1550</v>
      </c>
      <c r="C696" s="58" t="s">
        <v>1549</v>
      </c>
      <c r="D696" s="37" t="s">
        <v>60</v>
      </c>
      <c r="E696" s="33">
        <v>18.670000000000002</v>
      </c>
      <c r="F696" s="33">
        <v>232.82</v>
      </c>
      <c r="G696" s="60">
        <f>ROUND(E696*F696,2)</f>
        <v>4346.75</v>
      </c>
    </row>
    <row r="697" spans="1:7" x14ac:dyDescent="0.25">
      <c r="A697" s="34" t="s">
        <v>1765</v>
      </c>
      <c r="B697" s="80"/>
      <c r="C697" s="76" t="s">
        <v>227</v>
      </c>
      <c r="D697" s="43" t="s">
        <v>57</v>
      </c>
      <c r="E697" s="81"/>
      <c r="F697" s="81"/>
      <c r="G697" s="87"/>
    </row>
    <row r="698" spans="1:7" ht="45" x14ac:dyDescent="0.25">
      <c r="A698" s="31" t="s">
        <v>1766</v>
      </c>
      <c r="B698" s="61">
        <v>87879</v>
      </c>
      <c r="C698" s="58" t="s">
        <v>228</v>
      </c>
      <c r="D698" s="37" t="s">
        <v>60</v>
      </c>
      <c r="E698" s="33">
        <v>101.27</v>
      </c>
      <c r="F698" s="33">
        <v>2.46</v>
      </c>
      <c r="G698" s="60">
        <f t="shared" ref="G698:G700" si="83">ROUND(E698*F698,2)</f>
        <v>249.12</v>
      </c>
    </row>
    <row r="699" spans="1:7" ht="67.5" x14ac:dyDescent="0.25">
      <c r="A699" s="31" t="s">
        <v>1767</v>
      </c>
      <c r="B699" s="61">
        <v>87532</v>
      </c>
      <c r="C699" s="58" t="s">
        <v>236</v>
      </c>
      <c r="D699" s="37" t="s">
        <v>60</v>
      </c>
      <c r="E699" s="33">
        <v>101.27</v>
      </c>
      <c r="F699" s="33">
        <v>25.09</v>
      </c>
      <c r="G699" s="60">
        <f t="shared" si="83"/>
        <v>2540.86</v>
      </c>
    </row>
    <row r="700" spans="1:7" ht="45" x14ac:dyDescent="0.25">
      <c r="A700" s="31" t="s">
        <v>1768</v>
      </c>
      <c r="B700" s="61">
        <v>87243</v>
      </c>
      <c r="C700" s="58" t="s">
        <v>1553</v>
      </c>
      <c r="D700" s="37" t="s">
        <v>60</v>
      </c>
      <c r="E700" s="33">
        <v>42.28</v>
      </c>
      <c r="F700" s="33">
        <v>118.55</v>
      </c>
      <c r="G700" s="60">
        <f t="shared" si="83"/>
        <v>5012.29</v>
      </c>
    </row>
    <row r="701" spans="1:7" x14ac:dyDescent="0.25">
      <c r="A701" s="34" t="s">
        <v>1769</v>
      </c>
      <c r="B701" s="80"/>
      <c r="C701" s="76" t="s">
        <v>230</v>
      </c>
      <c r="D701" s="43" t="s">
        <v>57</v>
      </c>
      <c r="E701" s="81"/>
      <c r="F701" s="81"/>
      <c r="G701" s="87"/>
    </row>
    <row r="702" spans="1:7" ht="22.5" x14ac:dyDescent="0.25">
      <c r="A702" s="31" t="s">
        <v>1770</v>
      </c>
      <c r="B702" s="61">
        <v>88482</v>
      </c>
      <c r="C702" s="58" t="s">
        <v>1559</v>
      </c>
      <c r="D702" s="37" t="s">
        <v>17</v>
      </c>
      <c r="E702" s="33">
        <f>E704</f>
        <v>18.670000000000002</v>
      </c>
      <c r="F702" s="33">
        <v>2.63</v>
      </c>
      <c r="G702" s="60">
        <f t="shared" ref="G702:G703" si="84">ROUND(E702*F702,2)</f>
        <v>49.1</v>
      </c>
    </row>
    <row r="703" spans="1:7" ht="33.75" x14ac:dyDescent="0.25">
      <c r="A703" s="31" t="s">
        <v>1771</v>
      </c>
      <c r="B703" s="61">
        <v>88496</v>
      </c>
      <c r="C703" s="58" t="s">
        <v>1572</v>
      </c>
      <c r="D703" s="37" t="s">
        <v>17</v>
      </c>
      <c r="E703" s="33">
        <f>E704</f>
        <v>18.670000000000002</v>
      </c>
      <c r="F703" s="33">
        <v>17.23</v>
      </c>
      <c r="G703" s="60">
        <f t="shared" si="84"/>
        <v>321.68</v>
      </c>
    </row>
    <row r="704" spans="1:7" ht="22.5" x14ac:dyDescent="0.25">
      <c r="A704" s="31" t="s">
        <v>1772</v>
      </c>
      <c r="B704" s="61">
        <v>88486</v>
      </c>
      <c r="C704" s="58" t="s">
        <v>1552</v>
      </c>
      <c r="D704" s="37" t="s">
        <v>60</v>
      </c>
      <c r="E704" s="33">
        <v>18.670000000000002</v>
      </c>
      <c r="F704" s="33">
        <v>8.1</v>
      </c>
      <c r="G704" s="60">
        <f>ROUND(E704*F704,2)</f>
        <v>151.22999999999999</v>
      </c>
    </row>
    <row r="705" spans="1:7" x14ac:dyDescent="0.25">
      <c r="A705" s="34" t="s">
        <v>1773</v>
      </c>
      <c r="B705" s="80"/>
      <c r="C705" s="76" t="s">
        <v>233</v>
      </c>
      <c r="D705" s="43" t="s">
        <v>57</v>
      </c>
      <c r="E705" s="81"/>
      <c r="F705" s="81"/>
      <c r="G705" s="87"/>
    </row>
    <row r="706" spans="1:7" ht="33.75" x14ac:dyDescent="0.25">
      <c r="A706" s="31" t="s">
        <v>1774</v>
      </c>
      <c r="B706" s="61">
        <v>96114</v>
      </c>
      <c r="C706" s="58" t="s">
        <v>1554</v>
      </c>
      <c r="D706" s="37" t="s">
        <v>60</v>
      </c>
      <c r="E706" s="33">
        <v>18.670000000000002</v>
      </c>
      <c r="F706" s="33">
        <v>38.630000000000003</v>
      </c>
      <c r="G706" s="60">
        <f>ROUND(E706*F706,2)</f>
        <v>721.22</v>
      </c>
    </row>
    <row r="707" spans="1:7" x14ac:dyDescent="0.25">
      <c r="A707" s="34" t="s">
        <v>1775</v>
      </c>
      <c r="B707" s="80"/>
      <c r="C707" s="76" t="s">
        <v>285</v>
      </c>
      <c r="D707" s="43" t="s">
        <v>57</v>
      </c>
      <c r="E707" s="81"/>
      <c r="F707" s="81"/>
      <c r="G707" s="87"/>
    </row>
    <row r="708" spans="1:7" x14ac:dyDescent="0.25">
      <c r="A708" s="34" t="s">
        <v>1776</v>
      </c>
      <c r="B708" s="80"/>
      <c r="C708" s="76" t="s">
        <v>225</v>
      </c>
      <c r="D708" s="43" t="s">
        <v>57</v>
      </c>
      <c r="E708" s="81"/>
      <c r="F708" s="81"/>
      <c r="G708" s="87"/>
    </row>
    <row r="709" spans="1:7" ht="67.5" x14ac:dyDescent="0.25">
      <c r="A709" s="31" t="s">
        <v>1777</v>
      </c>
      <c r="B709" s="61">
        <v>87479</v>
      </c>
      <c r="C709" s="58" t="s">
        <v>1045</v>
      </c>
      <c r="D709" s="37" t="s">
        <v>60</v>
      </c>
      <c r="E709" s="33">
        <v>24.51</v>
      </c>
      <c r="F709" s="33">
        <v>41.83</v>
      </c>
      <c r="G709" s="60">
        <f t="shared" ref="G709:G710" si="85">ROUND(E709*F709,2)</f>
        <v>1025.25</v>
      </c>
    </row>
    <row r="710" spans="1:7" ht="33.75" x14ac:dyDescent="0.25">
      <c r="A710" s="31" t="s">
        <v>1778</v>
      </c>
      <c r="B710" s="61" t="s">
        <v>283</v>
      </c>
      <c r="C710" s="58" t="s">
        <v>284</v>
      </c>
      <c r="D710" s="37" t="s">
        <v>60</v>
      </c>
      <c r="E710" s="33">
        <v>23.34</v>
      </c>
      <c r="F710" s="33">
        <v>193.99</v>
      </c>
      <c r="G710" s="60">
        <f t="shared" si="85"/>
        <v>4527.7299999999996</v>
      </c>
    </row>
    <row r="711" spans="1:7" x14ac:dyDescent="0.25">
      <c r="A711" s="34" t="s">
        <v>1779</v>
      </c>
      <c r="B711" s="80"/>
      <c r="C711" s="76" t="s">
        <v>226</v>
      </c>
      <c r="D711" s="43" t="s">
        <v>57</v>
      </c>
      <c r="E711" s="81"/>
      <c r="F711" s="81"/>
      <c r="G711" s="87"/>
    </row>
    <row r="712" spans="1:7" ht="67.5" x14ac:dyDescent="0.25">
      <c r="A712" s="31" t="s">
        <v>1780</v>
      </c>
      <c r="B712" s="61" t="s">
        <v>1550</v>
      </c>
      <c r="C712" s="58" t="s">
        <v>1549</v>
      </c>
      <c r="D712" s="37" t="s">
        <v>60</v>
      </c>
      <c r="E712" s="33">
        <v>18.670000000000002</v>
      </c>
      <c r="F712" s="33">
        <v>232.82</v>
      </c>
      <c r="G712" s="60">
        <f>ROUND(E712*F712,2)</f>
        <v>4346.75</v>
      </c>
    </row>
    <row r="713" spans="1:7" x14ac:dyDescent="0.25">
      <c r="A713" s="34" t="s">
        <v>1781</v>
      </c>
      <c r="B713" s="80"/>
      <c r="C713" s="76" t="s">
        <v>227</v>
      </c>
      <c r="D713" s="43" t="s">
        <v>57</v>
      </c>
      <c r="E713" s="81"/>
      <c r="F713" s="81"/>
      <c r="G713" s="87"/>
    </row>
    <row r="714" spans="1:7" ht="45" x14ac:dyDescent="0.25">
      <c r="A714" s="31" t="s">
        <v>1782</v>
      </c>
      <c r="B714" s="61">
        <v>87879</v>
      </c>
      <c r="C714" s="58" t="s">
        <v>228</v>
      </c>
      <c r="D714" s="37" t="s">
        <v>60</v>
      </c>
      <c r="E714" s="33">
        <v>42.28</v>
      </c>
      <c r="F714" s="33">
        <v>2.46</v>
      </c>
      <c r="G714" s="60">
        <f t="shared" ref="G714:G716" si="86">ROUND(E714*F714,2)</f>
        <v>104.01</v>
      </c>
    </row>
    <row r="715" spans="1:7" ht="67.5" x14ac:dyDescent="0.25">
      <c r="A715" s="31" t="s">
        <v>1783</v>
      </c>
      <c r="B715" s="61">
        <v>87532</v>
      </c>
      <c r="C715" s="58" t="s">
        <v>236</v>
      </c>
      <c r="D715" s="37" t="s">
        <v>60</v>
      </c>
      <c r="E715" s="33">
        <v>42.28</v>
      </c>
      <c r="F715" s="33">
        <v>25.09</v>
      </c>
      <c r="G715" s="60">
        <f t="shared" si="86"/>
        <v>1060.81</v>
      </c>
    </row>
    <row r="716" spans="1:7" ht="45" x14ac:dyDescent="0.25">
      <c r="A716" s="31" t="s">
        <v>1784</v>
      </c>
      <c r="B716" s="61">
        <v>87243</v>
      </c>
      <c r="C716" s="58" t="s">
        <v>1553</v>
      </c>
      <c r="D716" s="37" t="s">
        <v>60</v>
      </c>
      <c r="E716" s="33">
        <v>42.28</v>
      </c>
      <c r="F716" s="33">
        <v>118.55</v>
      </c>
      <c r="G716" s="60">
        <f t="shared" si="86"/>
        <v>5012.29</v>
      </c>
    </row>
    <row r="717" spans="1:7" x14ac:dyDescent="0.25">
      <c r="A717" s="34" t="s">
        <v>1785</v>
      </c>
      <c r="B717" s="80"/>
      <c r="C717" s="76" t="s">
        <v>230</v>
      </c>
      <c r="D717" s="43" t="s">
        <v>57</v>
      </c>
      <c r="E717" s="81"/>
      <c r="F717" s="81"/>
      <c r="G717" s="87"/>
    </row>
    <row r="718" spans="1:7" ht="22.5" x14ac:dyDescent="0.25">
      <c r="A718" s="31" t="s">
        <v>1786</v>
      </c>
      <c r="B718" s="61">
        <v>88482</v>
      </c>
      <c r="C718" s="58" t="s">
        <v>1559</v>
      </c>
      <c r="D718" s="37" t="s">
        <v>17</v>
      </c>
      <c r="E718" s="33">
        <f>E720</f>
        <v>18.670000000000002</v>
      </c>
      <c r="F718" s="33">
        <v>2.63</v>
      </c>
      <c r="G718" s="60">
        <f t="shared" ref="G718:G719" si="87">ROUND(E718*F718,2)</f>
        <v>49.1</v>
      </c>
    </row>
    <row r="719" spans="1:7" ht="33.75" x14ac:dyDescent="0.25">
      <c r="A719" s="31" t="s">
        <v>1787</v>
      </c>
      <c r="B719" s="61">
        <v>88496</v>
      </c>
      <c r="C719" s="58" t="s">
        <v>1572</v>
      </c>
      <c r="D719" s="37" t="s">
        <v>17</v>
      </c>
      <c r="E719" s="33">
        <f>E720</f>
        <v>18.670000000000002</v>
      </c>
      <c r="F719" s="33">
        <v>17.23</v>
      </c>
      <c r="G719" s="60">
        <f t="shared" si="87"/>
        <v>321.68</v>
      </c>
    </row>
    <row r="720" spans="1:7" ht="22.5" x14ac:dyDescent="0.25">
      <c r="A720" s="31" t="s">
        <v>1788</v>
      </c>
      <c r="B720" s="61">
        <v>88486</v>
      </c>
      <c r="C720" s="58" t="s">
        <v>1552</v>
      </c>
      <c r="D720" s="37" t="s">
        <v>60</v>
      </c>
      <c r="E720" s="33">
        <v>18.670000000000002</v>
      </c>
      <c r="F720" s="33">
        <v>8.1</v>
      </c>
      <c r="G720" s="60">
        <f>ROUND(E720*F720,2)</f>
        <v>151.22999999999999</v>
      </c>
    </row>
    <row r="721" spans="1:7" x14ac:dyDescent="0.25">
      <c r="A721" s="34" t="s">
        <v>1789</v>
      </c>
      <c r="B721" s="80"/>
      <c r="C721" s="76" t="s">
        <v>233</v>
      </c>
      <c r="D721" s="43" t="s">
        <v>57</v>
      </c>
      <c r="E721" s="81"/>
      <c r="F721" s="81"/>
      <c r="G721" s="87"/>
    </row>
    <row r="722" spans="1:7" ht="33.75" x14ac:dyDescent="0.25">
      <c r="A722" s="31" t="s">
        <v>1790</v>
      </c>
      <c r="B722" s="61">
        <v>96114</v>
      </c>
      <c r="C722" s="58" t="s">
        <v>1554</v>
      </c>
      <c r="D722" s="37" t="s">
        <v>60</v>
      </c>
      <c r="E722" s="33">
        <v>18.670000000000002</v>
      </c>
      <c r="F722" s="33">
        <v>38.630000000000003</v>
      </c>
      <c r="G722" s="60">
        <f>ROUND(E722*F722,2)</f>
        <v>721.22</v>
      </c>
    </row>
    <row r="723" spans="1:7" x14ac:dyDescent="0.25">
      <c r="A723" s="34" t="s">
        <v>1791</v>
      </c>
      <c r="B723" s="80"/>
      <c r="C723" s="76" t="s">
        <v>286</v>
      </c>
      <c r="D723" s="43" t="s">
        <v>57</v>
      </c>
      <c r="E723" s="81"/>
      <c r="F723" s="81"/>
      <c r="G723" s="87"/>
    </row>
    <row r="724" spans="1:7" x14ac:dyDescent="0.25">
      <c r="A724" s="34" t="s">
        <v>1792</v>
      </c>
      <c r="B724" s="80"/>
      <c r="C724" s="76" t="s">
        <v>225</v>
      </c>
      <c r="D724" s="43" t="s">
        <v>57</v>
      </c>
      <c r="E724" s="81"/>
      <c r="F724" s="81"/>
      <c r="G724" s="87"/>
    </row>
    <row r="725" spans="1:7" ht="67.5" x14ac:dyDescent="0.25">
      <c r="A725" s="31" t="s">
        <v>1793</v>
      </c>
      <c r="B725" s="61">
        <v>87479</v>
      </c>
      <c r="C725" s="58" t="s">
        <v>1045</v>
      </c>
      <c r="D725" s="37" t="s">
        <v>60</v>
      </c>
      <c r="E725" s="33">
        <v>10.25</v>
      </c>
      <c r="F725" s="33">
        <v>41.83</v>
      </c>
      <c r="G725" s="60">
        <f>ROUND(E725*F725,2)</f>
        <v>428.76</v>
      </c>
    </row>
    <row r="726" spans="1:7" x14ac:dyDescent="0.25">
      <c r="A726" s="34" t="s">
        <v>1794</v>
      </c>
      <c r="B726" s="80"/>
      <c r="C726" s="76" t="s">
        <v>226</v>
      </c>
      <c r="D726" s="43" t="s">
        <v>57</v>
      </c>
      <c r="E726" s="81"/>
      <c r="F726" s="81"/>
      <c r="G726" s="87"/>
    </row>
    <row r="727" spans="1:7" ht="67.5" x14ac:dyDescent="0.25">
      <c r="A727" s="31" t="s">
        <v>1795</v>
      </c>
      <c r="B727" s="61" t="s">
        <v>1550</v>
      </c>
      <c r="C727" s="58" t="s">
        <v>1549</v>
      </c>
      <c r="D727" s="37" t="s">
        <v>60</v>
      </c>
      <c r="E727" s="33">
        <v>3.14</v>
      </c>
      <c r="F727" s="33">
        <v>232.82</v>
      </c>
      <c r="G727" s="60">
        <f>ROUND(E727*F727,2)</f>
        <v>731.05</v>
      </c>
    </row>
    <row r="728" spans="1:7" x14ac:dyDescent="0.25">
      <c r="A728" s="34" t="s">
        <v>1796</v>
      </c>
      <c r="B728" s="80"/>
      <c r="C728" s="76" t="s">
        <v>227</v>
      </c>
      <c r="D728" s="43" t="s">
        <v>57</v>
      </c>
      <c r="E728" s="81"/>
      <c r="F728" s="81"/>
      <c r="G728" s="87"/>
    </row>
    <row r="729" spans="1:7" ht="45" x14ac:dyDescent="0.25">
      <c r="A729" s="31" t="s">
        <v>1797</v>
      </c>
      <c r="B729" s="61">
        <v>87879</v>
      </c>
      <c r="C729" s="58" t="s">
        <v>228</v>
      </c>
      <c r="D729" s="37" t="s">
        <v>60</v>
      </c>
      <c r="E729" s="33">
        <v>17.25</v>
      </c>
      <c r="F729" s="33">
        <v>2.46</v>
      </c>
      <c r="G729" s="60">
        <f t="shared" ref="G729:G731" si="88">ROUND(E729*F729,2)</f>
        <v>42.44</v>
      </c>
    </row>
    <row r="730" spans="1:7" ht="67.5" x14ac:dyDescent="0.25">
      <c r="A730" s="31" t="s">
        <v>1798</v>
      </c>
      <c r="B730" s="61">
        <v>87532</v>
      </c>
      <c r="C730" s="58" t="s">
        <v>236</v>
      </c>
      <c r="D730" s="37" t="s">
        <v>60</v>
      </c>
      <c r="E730" s="33">
        <v>17.25</v>
      </c>
      <c r="F730" s="33">
        <v>25.09</v>
      </c>
      <c r="G730" s="60">
        <f t="shared" si="88"/>
        <v>432.8</v>
      </c>
    </row>
    <row r="731" spans="1:7" ht="45" x14ac:dyDescent="0.25">
      <c r="A731" s="31" t="s">
        <v>1799</v>
      </c>
      <c r="B731" s="61">
        <v>87243</v>
      </c>
      <c r="C731" s="58" t="s">
        <v>1553</v>
      </c>
      <c r="D731" s="37" t="s">
        <v>60</v>
      </c>
      <c r="E731" s="33">
        <v>17.25</v>
      </c>
      <c r="F731" s="33">
        <v>118.55</v>
      </c>
      <c r="G731" s="60">
        <f t="shared" si="88"/>
        <v>2044.99</v>
      </c>
    </row>
    <row r="732" spans="1:7" x14ac:dyDescent="0.25">
      <c r="A732" s="34" t="s">
        <v>1800</v>
      </c>
      <c r="B732" s="80"/>
      <c r="C732" s="76" t="s">
        <v>230</v>
      </c>
      <c r="D732" s="43" t="s">
        <v>57</v>
      </c>
      <c r="E732" s="81"/>
      <c r="F732" s="81"/>
      <c r="G732" s="87"/>
    </row>
    <row r="733" spans="1:7" ht="22.5" x14ac:dyDescent="0.25">
      <c r="A733" s="31" t="s">
        <v>1801</v>
      </c>
      <c r="B733" s="61">
        <v>88482</v>
      </c>
      <c r="C733" s="58" t="s">
        <v>1559</v>
      </c>
      <c r="D733" s="37" t="s">
        <v>17</v>
      </c>
      <c r="E733" s="33">
        <f>E735</f>
        <v>3.14</v>
      </c>
      <c r="F733" s="33">
        <v>2.63</v>
      </c>
      <c r="G733" s="60">
        <f t="shared" ref="G733:G734" si="89">ROUND(E733*F733,2)</f>
        <v>8.26</v>
      </c>
    </row>
    <row r="734" spans="1:7" ht="33.75" x14ac:dyDescent="0.25">
      <c r="A734" s="31" t="s">
        <v>1802</v>
      </c>
      <c r="B734" s="61">
        <v>88496</v>
      </c>
      <c r="C734" s="58" t="s">
        <v>1572</v>
      </c>
      <c r="D734" s="37" t="s">
        <v>17</v>
      </c>
      <c r="E734" s="33">
        <f>E735</f>
        <v>3.14</v>
      </c>
      <c r="F734" s="33">
        <v>17.23</v>
      </c>
      <c r="G734" s="60">
        <f t="shared" si="89"/>
        <v>54.1</v>
      </c>
    </row>
    <row r="735" spans="1:7" ht="22.5" x14ac:dyDescent="0.25">
      <c r="A735" s="31" t="s">
        <v>1803</v>
      </c>
      <c r="B735" s="61">
        <v>88486</v>
      </c>
      <c r="C735" s="58" t="s">
        <v>1552</v>
      </c>
      <c r="D735" s="37" t="s">
        <v>60</v>
      </c>
      <c r="E735" s="33">
        <v>3.14</v>
      </c>
      <c r="F735" s="33">
        <v>8.1</v>
      </c>
      <c r="G735" s="60">
        <f>ROUND(E735*F735,2)</f>
        <v>25.43</v>
      </c>
    </row>
    <row r="736" spans="1:7" x14ac:dyDescent="0.25">
      <c r="A736" s="34" t="s">
        <v>1804</v>
      </c>
      <c r="B736" s="80"/>
      <c r="C736" s="76" t="s">
        <v>233</v>
      </c>
      <c r="D736" s="43" t="s">
        <v>57</v>
      </c>
      <c r="E736" s="81"/>
      <c r="F736" s="81"/>
      <c r="G736" s="87"/>
    </row>
    <row r="737" spans="1:7" ht="33.75" x14ac:dyDescent="0.25">
      <c r="A737" s="31" t="s">
        <v>1805</v>
      </c>
      <c r="B737" s="61">
        <v>96114</v>
      </c>
      <c r="C737" s="58" t="s">
        <v>1554</v>
      </c>
      <c r="D737" s="37" t="s">
        <v>60</v>
      </c>
      <c r="E737" s="33">
        <v>3.14</v>
      </c>
      <c r="F737" s="33">
        <v>38.630000000000003</v>
      </c>
      <c r="G737" s="60">
        <f>ROUND(E737*F737,2)</f>
        <v>121.3</v>
      </c>
    </row>
    <row r="738" spans="1:7" x14ac:dyDescent="0.25">
      <c r="A738" s="34" t="s">
        <v>1806</v>
      </c>
      <c r="B738" s="80"/>
      <c r="C738" s="76" t="s">
        <v>287</v>
      </c>
      <c r="D738" s="43" t="s">
        <v>57</v>
      </c>
      <c r="E738" s="81"/>
      <c r="F738" s="81"/>
      <c r="G738" s="87"/>
    </row>
    <row r="739" spans="1:7" x14ac:dyDescent="0.25">
      <c r="A739" s="34" t="s">
        <v>1807</v>
      </c>
      <c r="B739" s="80"/>
      <c r="C739" s="76" t="s">
        <v>225</v>
      </c>
      <c r="D739" s="43" t="s">
        <v>57</v>
      </c>
      <c r="E739" s="81"/>
      <c r="F739" s="81"/>
      <c r="G739" s="87"/>
    </row>
    <row r="740" spans="1:7" ht="67.5" x14ac:dyDescent="0.25">
      <c r="A740" s="31" t="s">
        <v>1808</v>
      </c>
      <c r="B740" s="61">
        <v>87479</v>
      </c>
      <c r="C740" s="58" t="s">
        <v>1045</v>
      </c>
      <c r="D740" s="37" t="s">
        <v>60</v>
      </c>
      <c r="E740" s="33">
        <v>10.25</v>
      </c>
      <c r="F740" s="33">
        <v>41.83</v>
      </c>
      <c r="G740" s="60">
        <f>ROUND(E740*F740,2)</f>
        <v>428.76</v>
      </c>
    </row>
    <row r="741" spans="1:7" x14ac:dyDescent="0.25">
      <c r="A741" s="34" t="s">
        <v>1809</v>
      </c>
      <c r="B741" s="80"/>
      <c r="C741" s="76" t="s">
        <v>226</v>
      </c>
      <c r="D741" s="43" t="s">
        <v>57</v>
      </c>
      <c r="E741" s="81"/>
      <c r="F741" s="81"/>
      <c r="G741" s="87"/>
    </row>
    <row r="742" spans="1:7" ht="67.5" x14ac:dyDescent="0.25">
      <c r="A742" s="31" t="s">
        <v>1810</v>
      </c>
      <c r="B742" s="61" t="s">
        <v>1550</v>
      </c>
      <c r="C742" s="58" t="s">
        <v>1549</v>
      </c>
      <c r="D742" s="37" t="s">
        <v>60</v>
      </c>
      <c r="E742" s="33">
        <v>3.14</v>
      </c>
      <c r="F742" s="33">
        <v>232.82</v>
      </c>
      <c r="G742" s="60">
        <f>ROUND(E742*F742,2)</f>
        <v>731.05</v>
      </c>
    </row>
    <row r="743" spans="1:7" x14ac:dyDescent="0.25">
      <c r="A743" s="34" t="s">
        <v>1811</v>
      </c>
      <c r="B743" s="80"/>
      <c r="C743" s="76" t="s">
        <v>227</v>
      </c>
      <c r="D743" s="43" t="s">
        <v>57</v>
      </c>
      <c r="E743" s="81"/>
      <c r="F743" s="81"/>
      <c r="G743" s="87"/>
    </row>
    <row r="744" spans="1:7" ht="45" x14ac:dyDescent="0.25">
      <c r="A744" s="31" t="s">
        <v>1812</v>
      </c>
      <c r="B744" s="61">
        <v>87879</v>
      </c>
      <c r="C744" s="58" t="s">
        <v>228</v>
      </c>
      <c r="D744" s="37" t="s">
        <v>60</v>
      </c>
      <c r="E744" s="33">
        <v>17.25</v>
      </c>
      <c r="F744" s="33">
        <v>2.46</v>
      </c>
      <c r="G744" s="60">
        <f t="shared" ref="G744:G746" si="90">ROUND(E744*F744,2)</f>
        <v>42.44</v>
      </c>
    </row>
    <row r="745" spans="1:7" ht="67.5" x14ac:dyDescent="0.25">
      <c r="A745" s="31" t="s">
        <v>1813</v>
      </c>
      <c r="B745" s="61">
        <v>87532</v>
      </c>
      <c r="C745" s="58" t="s">
        <v>236</v>
      </c>
      <c r="D745" s="37" t="s">
        <v>60</v>
      </c>
      <c r="E745" s="33">
        <v>17.25</v>
      </c>
      <c r="F745" s="33">
        <v>25.09</v>
      </c>
      <c r="G745" s="60">
        <f t="shared" si="90"/>
        <v>432.8</v>
      </c>
    </row>
    <row r="746" spans="1:7" ht="45" x14ac:dyDescent="0.25">
      <c r="A746" s="31" t="s">
        <v>1814</v>
      </c>
      <c r="B746" s="61">
        <v>87243</v>
      </c>
      <c r="C746" s="58" t="s">
        <v>1553</v>
      </c>
      <c r="D746" s="37" t="s">
        <v>60</v>
      </c>
      <c r="E746" s="33">
        <v>17.25</v>
      </c>
      <c r="F746" s="33">
        <v>118.55</v>
      </c>
      <c r="G746" s="60">
        <f t="shared" si="90"/>
        <v>2044.99</v>
      </c>
    </row>
    <row r="747" spans="1:7" x14ac:dyDescent="0.25">
      <c r="A747" s="34" t="s">
        <v>1815</v>
      </c>
      <c r="B747" s="80"/>
      <c r="C747" s="76" t="s">
        <v>230</v>
      </c>
      <c r="D747" s="43" t="s">
        <v>57</v>
      </c>
      <c r="E747" s="81"/>
      <c r="F747" s="81"/>
      <c r="G747" s="87"/>
    </row>
    <row r="748" spans="1:7" ht="22.5" x14ac:dyDescent="0.25">
      <c r="A748" s="31" t="s">
        <v>1816</v>
      </c>
      <c r="B748" s="61">
        <v>88482</v>
      </c>
      <c r="C748" s="58" t="s">
        <v>1559</v>
      </c>
      <c r="D748" s="37" t="s">
        <v>17</v>
      </c>
      <c r="E748" s="33">
        <f>E750</f>
        <v>3.14</v>
      </c>
      <c r="F748" s="33">
        <v>2.63</v>
      </c>
      <c r="G748" s="60">
        <f t="shared" ref="G748:G749" si="91">ROUND(E748*F748,2)</f>
        <v>8.26</v>
      </c>
    </row>
    <row r="749" spans="1:7" ht="33.75" x14ac:dyDescent="0.25">
      <c r="A749" s="31" t="s">
        <v>1817</v>
      </c>
      <c r="B749" s="61">
        <v>88496</v>
      </c>
      <c r="C749" s="58" t="s">
        <v>1572</v>
      </c>
      <c r="D749" s="37" t="s">
        <v>17</v>
      </c>
      <c r="E749" s="33">
        <f>E750</f>
        <v>3.14</v>
      </c>
      <c r="F749" s="33">
        <v>17.23</v>
      </c>
      <c r="G749" s="60">
        <f t="shared" si="91"/>
        <v>54.1</v>
      </c>
    </row>
    <row r="750" spans="1:7" ht="22.5" x14ac:dyDescent="0.25">
      <c r="A750" s="31" t="s">
        <v>1818</v>
      </c>
      <c r="B750" s="61">
        <v>88486</v>
      </c>
      <c r="C750" s="58" t="s">
        <v>1552</v>
      </c>
      <c r="D750" s="37" t="s">
        <v>60</v>
      </c>
      <c r="E750" s="33">
        <v>3.14</v>
      </c>
      <c r="F750" s="33">
        <v>8.1</v>
      </c>
      <c r="G750" s="60">
        <f>ROUND(E750*F750,2)</f>
        <v>25.43</v>
      </c>
    </row>
    <row r="751" spans="1:7" x14ac:dyDescent="0.25">
      <c r="A751" s="34" t="s">
        <v>1819</v>
      </c>
      <c r="B751" s="80"/>
      <c r="C751" s="76" t="s">
        <v>233</v>
      </c>
      <c r="D751" s="43" t="s">
        <v>57</v>
      </c>
      <c r="E751" s="81"/>
      <c r="F751" s="81"/>
      <c r="G751" s="87"/>
    </row>
    <row r="752" spans="1:7" ht="33.75" x14ac:dyDescent="0.25">
      <c r="A752" s="31" t="s">
        <v>1820</v>
      </c>
      <c r="B752" s="61">
        <v>96114</v>
      </c>
      <c r="C752" s="58" t="s">
        <v>1554</v>
      </c>
      <c r="D752" s="37" t="s">
        <v>60</v>
      </c>
      <c r="E752" s="33">
        <v>3.14</v>
      </c>
      <c r="F752" s="33">
        <v>38.630000000000003</v>
      </c>
      <c r="G752" s="60">
        <f>ROUND(E752*F752,2)</f>
        <v>121.3</v>
      </c>
    </row>
    <row r="753" spans="1:7" x14ac:dyDescent="0.25">
      <c r="A753" s="34" t="s">
        <v>1821</v>
      </c>
      <c r="B753" s="80"/>
      <c r="C753" s="76" t="s">
        <v>235</v>
      </c>
      <c r="D753" s="43" t="s">
        <v>57</v>
      </c>
      <c r="E753" s="81"/>
      <c r="F753" s="81"/>
      <c r="G753" s="87"/>
    </row>
    <row r="754" spans="1:7" x14ac:dyDescent="0.25">
      <c r="A754" s="34" t="s">
        <v>1822</v>
      </c>
      <c r="B754" s="80"/>
      <c r="C754" s="76" t="s">
        <v>225</v>
      </c>
      <c r="D754" s="43" t="s">
        <v>57</v>
      </c>
      <c r="E754" s="81"/>
      <c r="F754" s="81"/>
      <c r="G754" s="87"/>
    </row>
    <row r="755" spans="1:7" ht="67.5" x14ac:dyDescent="0.25">
      <c r="A755" s="31" t="s">
        <v>1823</v>
      </c>
      <c r="B755" s="61">
        <v>87479</v>
      </c>
      <c r="C755" s="58" t="s">
        <v>1045</v>
      </c>
      <c r="D755" s="37" t="s">
        <v>60</v>
      </c>
      <c r="E755" s="33">
        <v>9.42</v>
      </c>
      <c r="F755" s="33">
        <v>41.83</v>
      </c>
      <c r="G755" s="60">
        <f>ROUND(E755*F755,2)</f>
        <v>394.04</v>
      </c>
    </row>
    <row r="756" spans="1:7" x14ac:dyDescent="0.25">
      <c r="A756" s="34" t="s">
        <v>1824</v>
      </c>
      <c r="B756" s="80"/>
      <c r="C756" s="76" t="s">
        <v>226</v>
      </c>
      <c r="D756" s="43" t="s">
        <v>57</v>
      </c>
      <c r="E756" s="81"/>
      <c r="F756" s="81"/>
      <c r="G756" s="87"/>
    </row>
    <row r="757" spans="1:7" ht="67.5" x14ac:dyDescent="0.25">
      <c r="A757" s="31" t="s">
        <v>1825</v>
      </c>
      <c r="B757" s="61" t="s">
        <v>1550</v>
      </c>
      <c r="C757" s="58" t="s">
        <v>1549</v>
      </c>
      <c r="D757" s="37" t="s">
        <v>60</v>
      </c>
      <c r="E757" s="33">
        <v>2.57</v>
      </c>
      <c r="F757" s="33">
        <v>232.82</v>
      </c>
      <c r="G757" s="60">
        <f>ROUND(E757*F757,2)</f>
        <v>598.35</v>
      </c>
    </row>
    <row r="758" spans="1:7" x14ac:dyDescent="0.25">
      <c r="A758" s="34" t="s">
        <v>1826</v>
      </c>
      <c r="B758" s="80"/>
      <c r="C758" s="76" t="s">
        <v>227</v>
      </c>
      <c r="D758" s="43" t="s">
        <v>57</v>
      </c>
      <c r="E758" s="81"/>
      <c r="F758" s="81"/>
      <c r="G758" s="87"/>
    </row>
    <row r="759" spans="1:7" ht="45" x14ac:dyDescent="0.25">
      <c r="A759" s="31" t="s">
        <v>1827</v>
      </c>
      <c r="B759" s="61">
        <v>87879</v>
      </c>
      <c r="C759" s="58" t="s">
        <v>228</v>
      </c>
      <c r="D759" s="37" t="s">
        <v>60</v>
      </c>
      <c r="E759" s="33">
        <v>15.55</v>
      </c>
      <c r="F759" s="33">
        <v>2.46</v>
      </c>
      <c r="G759" s="60">
        <f t="shared" ref="G759:G761" si="92">ROUND(E759*F759,2)</f>
        <v>38.25</v>
      </c>
    </row>
    <row r="760" spans="1:7" ht="67.5" x14ac:dyDescent="0.25">
      <c r="A760" s="31" t="s">
        <v>1828</v>
      </c>
      <c r="B760" s="61">
        <v>87532</v>
      </c>
      <c r="C760" s="58" t="s">
        <v>236</v>
      </c>
      <c r="D760" s="37" t="s">
        <v>60</v>
      </c>
      <c r="E760" s="33">
        <v>15.55</v>
      </c>
      <c r="F760" s="33">
        <v>25.09</v>
      </c>
      <c r="G760" s="60">
        <f t="shared" si="92"/>
        <v>390.15</v>
      </c>
    </row>
    <row r="761" spans="1:7" ht="45" x14ac:dyDescent="0.25">
      <c r="A761" s="31" t="s">
        <v>1829</v>
      </c>
      <c r="B761" s="61">
        <v>87243</v>
      </c>
      <c r="C761" s="58" t="s">
        <v>1553</v>
      </c>
      <c r="D761" s="37" t="s">
        <v>60</v>
      </c>
      <c r="E761" s="33">
        <v>15.55</v>
      </c>
      <c r="F761" s="33">
        <v>118.55</v>
      </c>
      <c r="G761" s="60">
        <f t="shared" si="92"/>
        <v>1843.45</v>
      </c>
    </row>
    <row r="762" spans="1:7" x14ac:dyDescent="0.25">
      <c r="A762" s="34" t="s">
        <v>1830</v>
      </c>
      <c r="B762" s="80"/>
      <c r="C762" s="76" t="s">
        <v>230</v>
      </c>
      <c r="D762" s="43" t="s">
        <v>57</v>
      </c>
      <c r="E762" s="81"/>
      <c r="F762" s="81"/>
      <c r="G762" s="87"/>
    </row>
    <row r="763" spans="1:7" ht="22.5" x14ac:dyDescent="0.25">
      <c r="A763" s="31" t="s">
        <v>1831</v>
      </c>
      <c r="B763" s="61">
        <v>88482</v>
      </c>
      <c r="C763" s="58" t="s">
        <v>1559</v>
      </c>
      <c r="D763" s="37" t="s">
        <v>17</v>
      </c>
      <c r="E763" s="33">
        <f>E765</f>
        <v>2.57</v>
      </c>
      <c r="F763" s="33">
        <v>2.63</v>
      </c>
      <c r="G763" s="60">
        <f t="shared" ref="G763:G764" si="93">ROUND(E763*F763,2)</f>
        <v>6.76</v>
      </c>
    </row>
    <row r="764" spans="1:7" ht="33.75" x14ac:dyDescent="0.25">
      <c r="A764" s="31" t="s">
        <v>1832</v>
      </c>
      <c r="B764" s="61">
        <v>88496</v>
      </c>
      <c r="C764" s="58" t="s">
        <v>1572</v>
      </c>
      <c r="D764" s="37" t="s">
        <v>17</v>
      </c>
      <c r="E764" s="33">
        <f>E765</f>
        <v>2.57</v>
      </c>
      <c r="F764" s="33">
        <v>17.23</v>
      </c>
      <c r="G764" s="60">
        <f t="shared" si="93"/>
        <v>44.28</v>
      </c>
    </row>
    <row r="765" spans="1:7" ht="22.5" x14ac:dyDescent="0.25">
      <c r="A765" s="31" t="s">
        <v>1833</v>
      </c>
      <c r="B765" s="61">
        <v>88486</v>
      </c>
      <c r="C765" s="58" t="s">
        <v>1552</v>
      </c>
      <c r="D765" s="37" t="s">
        <v>60</v>
      </c>
      <c r="E765" s="33">
        <v>2.57</v>
      </c>
      <c r="F765" s="33">
        <v>8.1</v>
      </c>
      <c r="G765" s="60">
        <f>ROUND(E765*F765,2)</f>
        <v>20.82</v>
      </c>
    </row>
    <row r="766" spans="1:7" x14ac:dyDescent="0.25">
      <c r="A766" s="34" t="s">
        <v>1834</v>
      </c>
      <c r="B766" s="80"/>
      <c r="C766" s="76" t="s">
        <v>233</v>
      </c>
      <c r="D766" s="43" t="s">
        <v>57</v>
      </c>
      <c r="E766" s="81"/>
      <c r="F766" s="81"/>
      <c r="G766" s="87"/>
    </row>
    <row r="767" spans="1:7" ht="33.75" x14ac:dyDescent="0.25">
      <c r="A767" s="31" t="s">
        <v>1835</v>
      </c>
      <c r="B767" s="61">
        <v>96114</v>
      </c>
      <c r="C767" s="58" t="s">
        <v>1554</v>
      </c>
      <c r="D767" s="37" t="s">
        <v>60</v>
      </c>
      <c r="E767" s="33">
        <v>2.57</v>
      </c>
      <c r="F767" s="33">
        <v>38.630000000000003</v>
      </c>
      <c r="G767" s="60">
        <f>ROUND(E767*F767,2)</f>
        <v>99.28</v>
      </c>
    </row>
    <row r="768" spans="1:7" x14ac:dyDescent="0.25">
      <c r="A768" s="34" t="s">
        <v>1836</v>
      </c>
      <c r="B768" s="80"/>
      <c r="C768" s="76" t="s">
        <v>272</v>
      </c>
      <c r="D768" s="43" t="s">
        <v>57</v>
      </c>
      <c r="E768" s="81"/>
      <c r="F768" s="81"/>
      <c r="G768" s="87"/>
    </row>
    <row r="769" spans="1:8" ht="22.5" x14ac:dyDescent="0.25">
      <c r="A769" s="31" t="s">
        <v>1837</v>
      </c>
      <c r="B769" s="61" t="s">
        <v>273</v>
      </c>
      <c r="C769" s="58" t="s">
        <v>1573</v>
      </c>
      <c r="D769" s="37" t="s">
        <v>17</v>
      </c>
      <c r="E769" s="33">
        <v>1.71</v>
      </c>
      <c r="F769" s="33">
        <v>250.39</v>
      </c>
      <c r="G769" s="60">
        <f>ROUND(E769*F769,2)</f>
        <v>428.17</v>
      </c>
    </row>
    <row r="770" spans="1:8" x14ac:dyDescent="0.25">
      <c r="A770" s="34" t="s">
        <v>1838</v>
      </c>
      <c r="B770" s="80"/>
      <c r="C770" s="76" t="s">
        <v>277</v>
      </c>
      <c r="D770" s="43" t="s">
        <v>57</v>
      </c>
      <c r="E770" s="81"/>
      <c r="F770" s="81"/>
      <c r="G770" s="87"/>
    </row>
    <row r="771" spans="1:8" x14ac:dyDescent="0.25">
      <c r="A771" s="34" t="s">
        <v>1839</v>
      </c>
      <c r="B771" s="80"/>
      <c r="C771" s="76" t="s">
        <v>226</v>
      </c>
      <c r="D771" s="43" t="s">
        <v>57</v>
      </c>
      <c r="E771" s="81"/>
      <c r="F771" s="81"/>
      <c r="G771" s="87"/>
    </row>
    <row r="772" spans="1:8" ht="67.5" x14ac:dyDescent="0.25">
      <c r="A772" s="31" t="s">
        <v>1840</v>
      </c>
      <c r="B772" s="61" t="s">
        <v>1550</v>
      </c>
      <c r="C772" s="58" t="s">
        <v>1549</v>
      </c>
      <c r="D772" s="37" t="s">
        <v>60</v>
      </c>
      <c r="E772" s="33">
        <v>9.64</v>
      </c>
      <c r="F772" s="33">
        <v>232.82</v>
      </c>
      <c r="G772" s="60">
        <f>ROUND(E772*F772,2)</f>
        <v>2244.38</v>
      </c>
    </row>
    <row r="773" spans="1:8" x14ac:dyDescent="0.25">
      <c r="A773" s="34" t="s">
        <v>1841</v>
      </c>
      <c r="B773" s="80"/>
      <c r="C773" s="76" t="s">
        <v>227</v>
      </c>
      <c r="D773" s="43" t="s">
        <v>57</v>
      </c>
      <c r="E773" s="81"/>
      <c r="F773" s="81"/>
      <c r="G773" s="87"/>
    </row>
    <row r="774" spans="1:8" ht="45" x14ac:dyDescent="0.25">
      <c r="A774" s="31" t="s">
        <v>1842</v>
      </c>
      <c r="B774" s="61">
        <v>87879</v>
      </c>
      <c r="C774" s="58" t="s">
        <v>228</v>
      </c>
      <c r="D774" s="37" t="s">
        <v>60</v>
      </c>
      <c r="E774" s="33">
        <v>24.51</v>
      </c>
      <c r="F774" s="33">
        <v>2.46</v>
      </c>
      <c r="G774" s="60">
        <f t="shared" ref="G774:G776" si="94">ROUND(E774*F774,2)</f>
        <v>60.29</v>
      </c>
    </row>
    <row r="775" spans="1:8" ht="67.5" x14ac:dyDescent="0.25">
      <c r="A775" s="31" t="s">
        <v>1843</v>
      </c>
      <c r="B775" s="61">
        <v>87532</v>
      </c>
      <c r="C775" s="58" t="s">
        <v>236</v>
      </c>
      <c r="D775" s="37" t="s">
        <v>60</v>
      </c>
      <c r="E775" s="33">
        <v>24.51</v>
      </c>
      <c r="F775" s="33">
        <v>25.09</v>
      </c>
      <c r="G775" s="60">
        <f t="shared" si="94"/>
        <v>614.96</v>
      </c>
    </row>
    <row r="776" spans="1:8" ht="45" x14ac:dyDescent="0.25">
      <c r="A776" s="31" t="s">
        <v>1844</v>
      </c>
      <c r="B776" s="61">
        <v>87243</v>
      </c>
      <c r="C776" s="58" t="s">
        <v>1553</v>
      </c>
      <c r="D776" s="37" t="s">
        <v>60</v>
      </c>
      <c r="E776" s="33">
        <v>24.51</v>
      </c>
      <c r="F776" s="33">
        <v>118.55</v>
      </c>
      <c r="G776" s="60">
        <f t="shared" si="94"/>
        <v>2905.66</v>
      </c>
    </row>
    <row r="777" spans="1:8" x14ac:dyDescent="0.25">
      <c r="A777" s="34" t="s">
        <v>1845</v>
      </c>
      <c r="B777" s="80"/>
      <c r="C777" s="76" t="s">
        <v>230</v>
      </c>
      <c r="D777" s="43" t="s">
        <v>57</v>
      </c>
      <c r="E777" s="81"/>
      <c r="F777" s="81"/>
      <c r="G777" s="87"/>
    </row>
    <row r="778" spans="1:8" ht="22.5" x14ac:dyDescent="0.25">
      <c r="A778" s="31" t="s">
        <v>1846</v>
      </c>
      <c r="B778" s="61">
        <v>88482</v>
      </c>
      <c r="C778" s="58" t="s">
        <v>1559</v>
      </c>
      <c r="D778" s="37" t="s">
        <v>17</v>
      </c>
      <c r="E778" s="33">
        <f>E780</f>
        <v>9.64</v>
      </c>
      <c r="F778" s="33">
        <v>2.63</v>
      </c>
      <c r="G778" s="60">
        <f t="shared" ref="G778:G779" si="95">ROUND(E778*F778,2)</f>
        <v>25.35</v>
      </c>
    </row>
    <row r="779" spans="1:8" ht="33.75" x14ac:dyDescent="0.25">
      <c r="A779" s="31" t="s">
        <v>1847</v>
      </c>
      <c r="B779" s="61">
        <v>88496</v>
      </c>
      <c r="C779" s="58" t="s">
        <v>1572</v>
      </c>
      <c r="D779" s="37" t="s">
        <v>17</v>
      </c>
      <c r="E779" s="33">
        <f>E780</f>
        <v>9.64</v>
      </c>
      <c r="F779" s="33">
        <v>17.23</v>
      </c>
      <c r="G779" s="60">
        <f t="shared" si="95"/>
        <v>166.1</v>
      </c>
    </row>
    <row r="780" spans="1:8" ht="22.5" x14ac:dyDescent="0.25">
      <c r="A780" s="31" t="s">
        <v>1848</v>
      </c>
      <c r="B780" s="61">
        <v>88486</v>
      </c>
      <c r="C780" s="58" t="s">
        <v>1552</v>
      </c>
      <c r="D780" s="37" t="s">
        <v>60</v>
      </c>
      <c r="E780" s="33">
        <v>9.64</v>
      </c>
      <c r="F780" s="33">
        <v>8.1</v>
      </c>
      <c r="G780" s="60">
        <f>ROUND(E780*F780,2)</f>
        <v>78.08</v>
      </c>
    </row>
    <row r="781" spans="1:8" x14ac:dyDescent="0.25">
      <c r="A781" s="34" t="s">
        <v>1849</v>
      </c>
      <c r="B781" s="80"/>
      <c r="C781" s="76" t="s">
        <v>233</v>
      </c>
      <c r="D781" s="43" t="s">
        <v>57</v>
      </c>
      <c r="E781" s="81"/>
      <c r="F781" s="81"/>
      <c r="G781" s="87"/>
    </row>
    <row r="782" spans="1:8" ht="33.75" x14ac:dyDescent="0.25">
      <c r="A782" s="31" t="s">
        <v>1850</v>
      </c>
      <c r="B782" s="61">
        <v>96114</v>
      </c>
      <c r="C782" s="58" t="s">
        <v>1554</v>
      </c>
      <c r="D782" s="37" t="s">
        <v>60</v>
      </c>
      <c r="E782" s="33">
        <v>9.64</v>
      </c>
      <c r="F782" s="33">
        <v>38.630000000000003</v>
      </c>
      <c r="G782" s="60">
        <f>ROUND(E782*F782,2)</f>
        <v>372.39</v>
      </c>
    </row>
    <row r="783" spans="1:8" x14ac:dyDescent="0.25">
      <c r="A783" s="52" t="s">
        <v>64</v>
      </c>
      <c r="B783" s="53"/>
      <c r="C783" s="25" t="s">
        <v>64</v>
      </c>
      <c r="D783" s="26" t="s">
        <v>64</v>
      </c>
      <c r="E783" s="25"/>
      <c r="F783" s="53" t="s">
        <v>8</v>
      </c>
      <c r="G783" s="27">
        <f>SUM(G672:G782)</f>
        <v>201108.10000000006</v>
      </c>
      <c r="H783" s="230"/>
    </row>
    <row r="784" spans="1:8" s="41" customFormat="1" x14ac:dyDescent="0.25">
      <c r="A784" s="34" t="s">
        <v>1392</v>
      </c>
      <c r="B784" s="80"/>
      <c r="C784" s="76" t="s">
        <v>288</v>
      </c>
      <c r="D784" s="43" t="s">
        <v>57</v>
      </c>
      <c r="E784" s="81"/>
      <c r="F784" s="81"/>
      <c r="G784" s="87"/>
    </row>
    <row r="785" spans="1:7" x14ac:dyDescent="0.25">
      <c r="A785" s="34" t="s">
        <v>1393</v>
      </c>
      <c r="B785" s="80"/>
      <c r="C785" s="76" t="s">
        <v>248</v>
      </c>
      <c r="D785" s="43" t="s">
        <v>57</v>
      </c>
      <c r="E785" s="81"/>
      <c r="F785" s="81"/>
      <c r="G785" s="87"/>
    </row>
    <row r="786" spans="1:7" x14ac:dyDescent="0.25">
      <c r="A786" s="34" t="s">
        <v>1394</v>
      </c>
      <c r="B786" s="80"/>
      <c r="C786" s="76" t="s">
        <v>249</v>
      </c>
      <c r="D786" s="43" t="s">
        <v>57</v>
      </c>
      <c r="E786" s="81"/>
      <c r="F786" s="81"/>
      <c r="G786" s="87"/>
    </row>
    <row r="787" spans="1:7" ht="45" x14ac:dyDescent="0.25">
      <c r="A787" s="31" t="s">
        <v>1851</v>
      </c>
      <c r="B787" s="61" t="s">
        <v>289</v>
      </c>
      <c r="C787" s="58" t="s">
        <v>290</v>
      </c>
      <c r="D787" s="37" t="s">
        <v>111</v>
      </c>
      <c r="E787" s="33">
        <f>768+96</f>
        <v>864</v>
      </c>
      <c r="F787" s="33">
        <v>455.94</v>
      </c>
      <c r="G787" s="60">
        <f>ROUND(E787*F787,2)</f>
        <v>393932.16</v>
      </c>
    </row>
    <row r="788" spans="1:7" x14ac:dyDescent="0.25">
      <c r="A788" s="34" t="s">
        <v>1395</v>
      </c>
      <c r="B788" s="80"/>
      <c r="C788" s="76" t="s">
        <v>291</v>
      </c>
      <c r="D788" s="43" t="s">
        <v>57</v>
      </c>
      <c r="E788" s="81"/>
      <c r="F788" s="81"/>
      <c r="G788" s="87"/>
    </row>
    <row r="789" spans="1:7" ht="33.75" x14ac:dyDescent="0.25">
      <c r="A789" s="31" t="s">
        <v>1852</v>
      </c>
      <c r="B789" s="61">
        <v>83534</v>
      </c>
      <c r="C789" s="58" t="s">
        <v>1038</v>
      </c>
      <c r="D789" s="37" t="s">
        <v>183</v>
      </c>
      <c r="E789" s="33">
        <v>4.22</v>
      </c>
      <c r="F789" s="33">
        <v>445.95</v>
      </c>
      <c r="G789" s="60">
        <f t="shared" ref="G789:G794" si="96">ROUND(E789*F789,2)</f>
        <v>1881.91</v>
      </c>
    </row>
    <row r="790" spans="1:7" ht="45" x14ac:dyDescent="0.25">
      <c r="A790" s="31" t="s">
        <v>1853</v>
      </c>
      <c r="B790" s="61" t="s">
        <v>259</v>
      </c>
      <c r="C790" s="58" t="s">
        <v>1074</v>
      </c>
      <c r="D790" s="37" t="s">
        <v>183</v>
      </c>
      <c r="E790" s="33">
        <v>118.27</v>
      </c>
      <c r="F790" s="33">
        <v>415.8</v>
      </c>
      <c r="G790" s="60">
        <f t="shared" si="96"/>
        <v>49176.67</v>
      </c>
    </row>
    <row r="791" spans="1:7" ht="33.75" x14ac:dyDescent="0.25">
      <c r="A791" s="31" t="s">
        <v>1854</v>
      </c>
      <c r="B791" s="61" t="s">
        <v>254</v>
      </c>
      <c r="C791" s="58" t="s">
        <v>255</v>
      </c>
      <c r="D791" s="37" t="s">
        <v>60</v>
      </c>
      <c r="E791" s="33">
        <v>210.56</v>
      </c>
      <c r="F791" s="33">
        <v>40.82</v>
      </c>
      <c r="G791" s="60">
        <f t="shared" si="96"/>
        <v>8595.06</v>
      </c>
    </row>
    <row r="792" spans="1:7" ht="22.5" x14ac:dyDescent="0.25">
      <c r="A792" s="31" t="s">
        <v>1855</v>
      </c>
      <c r="B792" s="61">
        <v>96547</v>
      </c>
      <c r="C792" s="58" t="s">
        <v>210</v>
      </c>
      <c r="D792" s="37" t="s">
        <v>211</v>
      </c>
      <c r="E792" s="33">
        <v>14192.64</v>
      </c>
      <c r="F792" s="33">
        <v>6.99</v>
      </c>
      <c r="G792" s="60">
        <f t="shared" si="96"/>
        <v>99206.55</v>
      </c>
    </row>
    <row r="793" spans="1:7" ht="33.75" x14ac:dyDescent="0.25">
      <c r="A793" s="31" t="s">
        <v>1856</v>
      </c>
      <c r="B793" s="61">
        <v>90092</v>
      </c>
      <c r="C793" s="58" t="s">
        <v>292</v>
      </c>
      <c r="D793" s="37" t="s">
        <v>183</v>
      </c>
      <c r="E793" s="33">
        <v>409.82</v>
      </c>
      <c r="F793" s="33">
        <v>4.79</v>
      </c>
      <c r="G793" s="60">
        <f t="shared" si="96"/>
        <v>1963.04</v>
      </c>
    </row>
    <row r="794" spans="1:7" ht="78.75" x14ac:dyDescent="0.25">
      <c r="A794" s="31" t="s">
        <v>1857</v>
      </c>
      <c r="B794" s="61">
        <v>93360</v>
      </c>
      <c r="C794" s="58" t="s">
        <v>1070</v>
      </c>
      <c r="D794" s="37" t="s">
        <v>183</v>
      </c>
      <c r="E794" s="33">
        <v>291.55</v>
      </c>
      <c r="F794" s="33">
        <v>16.71</v>
      </c>
      <c r="G794" s="60">
        <f t="shared" si="96"/>
        <v>4871.8</v>
      </c>
    </row>
    <row r="795" spans="1:7" x14ac:dyDescent="0.25">
      <c r="A795" s="34" t="s">
        <v>1396</v>
      </c>
      <c r="B795" s="80"/>
      <c r="C795" s="76" t="s">
        <v>257</v>
      </c>
      <c r="D795" s="43" t="s">
        <v>57</v>
      </c>
      <c r="E795" s="81"/>
      <c r="F795" s="81"/>
      <c r="G795" s="87"/>
    </row>
    <row r="796" spans="1:7" x14ac:dyDescent="0.25">
      <c r="A796" s="34" t="s">
        <v>1397</v>
      </c>
      <c r="B796" s="80"/>
      <c r="C796" s="76" t="s">
        <v>293</v>
      </c>
      <c r="D796" s="43" t="s">
        <v>57</v>
      </c>
      <c r="E796" s="81"/>
      <c r="F796" s="81"/>
      <c r="G796" s="87"/>
    </row>
    <row r="797" spans="1:7" ht="67.5" x14ac:dyDescent="0.25">
      <c r="A797" s="31" t="s">
        <v>1858</v>
      </c>
      <c r="B797" s="61">
        <v>92418</v>
      </c>
      <c r="C797" s="58" t="s">
        <v>1576</v>
      </c>
      <c r="D797" s="37" t="s">
        <v>60</v>
      </c>
      <c r="E797" s="33">
        <v>284.39999999999998</v>
      </c>
      <c r="F797" s="33">
        <v>54.56</v>
      </c>
      <c r="G797" s="60">
        <f t="shared" ref="G797:G802" si="97">ROUND(E797*F797,2)</f>
        <v>15516.86</v>
      </c>
    </row>
    <row r="798" spans="1:7" ht="56.25" x14ac:dyDescent="0.25">
      <c r="A798" s="31" t="s">
        <v>1859</v>
      </c>
      <c r="B798" s="61" t="s">
        <v>294</v>
      </c>
      <c r="C798" s="58" t="s">
        <v>295</v>
      </c>
      <c r="D798" s="37" t="s">
        <v>60</v>
      </c>
      <c r="E798" s="33">
        <v>180</v>
      </c>
      <c r="F798" s="33">
        <v>53.86</v>
      </c>
      <c r="G798" s="60">
        <f t="shared" si="97"/>
        <v>9694.7999999999993</v>
      </c>
    </row>
    <row r="799" spans="1:7" ht="45" x14ac:dyDescent="0.25">
      <c r="A799" s="31" t="s">
        <v>1860</v>
      </c>
      <c r="B799" s="61" t="s">
        <v>259</v>
      </c>
      <c r="C799" s="58" t="s">
        <v>1074</v>
      </c>
      <c r="D799" s="37" t="s">
        <v>183</v>
      </c>
      <c r="E799" s="33">
        <v>38.159999999999997</v>
      </c>
      <c r="F799" s="33">
        <v>415.8</v>
      </c>
      <c r="G799" s="60">
        <f t="shared" si="97"/>
        <v>15866.93</v>
      </c>
    </row>
    <row r="800" spans="1:7" ht="22.5" x14ac:dyDescent="0.25">
      <c r="A800" s="31" t="s">
        <v>1861</v>
      </c>
      <c r="B800" s="61">
        <v>92779</v>
      </c>
      <c r="C800" s="58" t="s">
        <v>210</v>
      </c>
      <c r="D800" s="37" t="s">
        <v>211</v>
      </c>
      <c r="E800" s="33">
        <v>5342.4</v>
      </c>
      <c r="F800" s="33">
        <v>6.84</v>
      </c>
      <c r="G800" s="60">
        <f t="shared" si="97"/>
        <v>36542.019999999997</v>
      </c>
    </row>
    <row r="801" spans="1:8" x14ac:dyDescent="0.25">
      <c r="A801" s="34" t="s">
        <v>1398</v>
      </c>
      <c r="B801" s="80"/>
      <c r="C801" s="76" t="s">
        <v>296</v>
      </c>
      <c r="D801" s="43"/>
      <c r="E801" s="81"/>
      <c r="F801" s="81"/>
      <c r="G801" s="87"/>
    </row>
    <row r="802" spans="1:8" ht="78.75" x14ac:dyDescent="0.25">
      <c r="A802" s="31" t="s">
        <v>1399</v>
      </c>
      <c r="B802" s="61" t="s">
        <v>297</v>
      </c>
      <c r="C802" s="58" t="s">
        <v>2297</v>
      </c>
      <c r="D802" s="37" t="s">
        <v>60</v>
      </c>
      <c r="E802" s="33">
        <v>2400</v>
      </c>
      <c r="F802" s="33">
        <v>1146.8499999999999</v>
      </c>
      <c r="G802" s="60">
        <f t="shared" si="97"/>
        <v>2752440</v>
      </c>
      <c r="H802" s="230"/>
    </row>
    <row r="803" spans="1:8" x14ac:dyDescent="0.25">
      <c r="A803" s="52" t="s">
        <v>64</v>
      </c>
      <c r="B803" s="53"/>
      <c r="C803" s="25" t="s">
        <v>64</v>
      </c>
      <c r="D803" s="26" t="s">
        <v>64</v>
      </c>
      <c r="E803" s="25"/>
      <c r="F803" s="53" t="s">
        <v>8</v>
      </c>
      <c r="G803" s="27">
        <f>SUM(G787:G802)</f>
        <v>3389687.8000000003</v>
      </c>
      <c r="H803" s="230"/>
    </row>
    <row r="804" spans="1:8" s="41" customFormat="1" x14ac:dyDescent="0.25">
      <c r="A804" s="34" t="s">
        <v>1400</v>
      </c>
      <c r="B804" s="80"/>
      <c r="C804" s="76" t="s">
        <v>298</v>
      </c>
      <c r="D804" s="43" t="s">
        <v>57</v>
      </c>
      <c r="E804" s="81"/>
      <c r="F804" s="81"/>
      <c r="G804" s="87"/>
    </row>
    <row r="805" spans="1:8" x14ac:dyDescent="0.25">
      <c r="A805" s="34" t="s">
        <v>1401</v>
      </c>
      <c r="B805" s="80"/>
      <c r="C805" s="76" t="s">
        <v>299</v>
      </c>
      <c r="D805" s="43" t="s">
        <v>57</v>
      </c>
      <c r="E805" s="81"/>
      <c r="F805" s="81"/>
      <c r="G805" s="87"/>
    </row>
    <row r="806" spans="1:8" ht="146.25" x14ac:dyDescent="0.25">
      <c r="A806" s="31" t="s">
        <v>1862</v>
      </c>
      <c r="B806" s="61" t="s">
        <v>300</v>
      </c>
      <c r="C806" s="58" t="s">
        <v>301</v>
      </c>
      <c r="D806" s="37" t="s">
        <v>134</v>
      </c>
      <c r="E806" s="33">
        <v>11</v>
      </c>
      <c r="F806" s="33">
        <v>923.05</v>
      </c>
      <c r="G806" s="60">
        <f t="shared" ref="G806:G811" si="98">ROUND(E806*F806,2)</f>
        <v>10153.549999999999</v>
      </c>
    </row>
    <row r="807" spans="1:8" ht="146.25" x14ac:dyDescent="0.25">
      <c r="A807" s="31" t="s">
        <v>1863</v>
      </c>
      <c r="B807" s="61" t="s">
        <v>302</v>
      </c>
      <c r="C807" s="58" t="s">
        <v>303</v>
      </c>
      <c r="D807" s="37" t="s">
        <v>134</v>
      </c>
      <c r="E807" s="33">
        <v>4</v>
      </c>
      <c r="F807" s="33">
        <v>868.35</v>
      </c>
      <c r="G807" s="60">
        <f t="shared" si="98"/>
        <v>3473.4</v>
      </c>
    </row>
    <row r="808" spans="1:8" ht="146.25" x14ac:dyDescent="0.25">
      <c r="A808" s="31" t="s">
        <v>1864</v>
      </c>
      <c r="B808" s="61" t="s">
        <v>304</v>
      </c>
      <c r="C808" s="58" t="s">
        <v>305</v>
      </c>
      <c r="D808" s="37" t="s">
        <v>134</v>
      </c>
      <c r="E808" s="33">
        <v>1</v>
      </c>
      <c r="F808" s="33">
        <v>1268.1099999999999</v>
      </c>
      <c r="G808" s="60">
        <f t="shared" si="98"/>
        <v>1268.1099999999999</v>
      </c>
    </row>
    <row r="809" spans="1:8" ht="146.25" x14ac:dyDescent="0.25">
      <c r="A809" s="31" t="s">
        <v>1865</v>
      </c>
      <c r="B809" s="61" t="s">
        <v>306</v>
      </c>
      <c r="C809" s="58" t="s">
        <v>307</v>
      </c>
      <c r="D809" s="37" t="s">
        <v>134</v>
      </c>
      <c r="E809" s="33">
        <v>1</v>
      </c>
      <c r="F809" s="33">
        <v>1311.49</v>
      </c>
      <c r="G809" s="60">
        <f t="shared" si="98"/>
        <v>1311.49</v>
      </c>
    </row>
    <row r="810" spans="1:8" ht="157.5" x14ac:dyDescent="0.25">
      <c r="A810" s="31" t="s">
        <v>1866</v>
      </c>
      <c r="B810" s="61" t="s">
        <v>308</v>
      </c>
      <c r="C810" s="58" t="s">
        <v>309</v>
      </c>
      <c r="D810" s="37" t="s">
        <v>134</v>
      </c>
      <c r="E810" s="33">
        <v>2</v>
      </c>
      <c r="F810" s="33">
        <v>1015.49</v>
      </c>
      <c r="G810" s="60">
        <f t="shared" si="98"/>
        <v>2030.98</v>
      </c>
    </row>
    <row r="811" spans="1:8" ht="101.25" x14ac:dyDescent="0.25">
      <c r="A811" s="31" t="s">
        <v>1867</v>
      </c>
      <c r="B811" s="61" t="s">
        <v>2189</v>
      </c>
      <c r="C811" s="58" t="s">
        <v>2190</v>
      </c>
      <c r="D811" s="37" t="s">
        <v>15</v>
      </c>
      <c r="E811" s="33">
        <v>8</v>
      </c>
      <c r="F811" s="33">
        <v>850</v>
      </c>
      <c r="G811" s="60">
        <f t="shared" si="98"/>
        <v>6800</v>
      </c>
    </row>
    <row r="812" spans="1:8" x14ac:dyDescent="0.25">
      <c r="A812" s="34" t="s">
        <v>1868</v>
      </c>
      <c r="B812" s="80"/>
      <c r="C812" s="76" t="s">
        <v>310</v>
      </c>
      <c r="D812" s="43" t="s">
        <v>57</v>
      </c>
      <c r="E812" s="81"/>
      <c r="F812" s="81"/>
      <c r="G812" s="87"/>
    </row>
    <row r="813" spans="1:8" ht="33.75" x14ac:dyDescent="0.25">
      <c r="A813" s="31" t="s">
        <v>1869</v>
      </c>
      <c r="B813" s="61" t="s">
        <v>311</v>
      </c>
      <c r="C813" s="58" t="s">
        <v>847</v>
      </c>
      <c r="D813" s="37" t="s">
        <v>134</v>
      </c>
      <c r="E813" s="33">
        <v>24</v>
      </c>
      <c r="F813" s="33">
        <v>250</v>
      </c>
      <c r="G813" s="60">
        <f t="shared" ref="G813:G820" si="99">ROUND(E813*F813,2)</f>
        <v>6000</v>
      </c>
    </row>
    <row r="814" spans="1:8" ht="33.75" x14ac:dyDescent="0.25">
      <c r="A814" s="31" t="s">
        <v>1870</v>
      </c>
      <c r="B814" s="61" t="s">
        <v>312</v>
      </c>
      <c r="C814" s="58" t="s">
        <v>848</v>
      </c>
      <c r="D814" s="37" t="s">
        <v>15</v>
      </c>
      <c r="E814" s="33">
        <v>1</v>
      </c>
      <c r="F814" s="33">
        <v>1080</v>
      </c>
      <c r="G814" s="60">
        <f t="shared" si="99"/>
        <v>1080</v>
      </c>
    </row>
    <row r="815" spans="1:8" ht="33.75" x14ac:dyDescent="0.25">
      <c r="A815" s="31" t="s">
        <v>1871</v>
      </c>
      <c r="B815" s="61" t="s">
        <v>313</v>
      </c>
      <c r="C815" s="58" t="s">
        <v>849</v>
      </c>
      <c r="D815" s="37" t="s">
        <v>15</v>
      </c>
      <c r="E815" s="33">
        <v>4</v>
      </c>
      <c r="F815" s="33">
        <v>580</v>
      </c>
      <c r="G815" s="60">
        <f t="shared" si="99"/>
        <v>2320</v>
      </c>
    </row>
    <row r="816" spans="1:8" ht="33.75" x14ac:dyDescent="0.25">
      <c r="A816" s="31" t="s">
        <v>1872</v>
      </c>
      <c r="B816" s="61" t="s">
        <v>314</v>
      </c>
      <c r="C816" s="58" t="s">
        <v>850</v>
      </c>
      <c r="D816" s="37" t="s">
        <v>15</v>
      </c>
      <c r="E816" s="33">
        <v>2</v>
      </c>
      <c r="F816" s="33">
        <v>1080</v>
      </c>
      <c r="G816" s="60">
        <f t="shared" si="99"/>
        <v>2160</v>
      </c>
    </row>
    <row r="817" spans="1:8" ht="33.75" x14ac:dyDescent="0.25">
      <c r="A817" s="31" t="s">
        <v>1873</v>
      </c>
      <c r="B817" s="61" t="s">
        <v>315</v>
      </c>
      <c r="C817" s="58" t="s">
        <v>851</v>
      </c>
      <c r="D817" s="37" t="s">
        <v>15</v>
      </c>
      <c r="E817" s="33">
        <v>2</v>
      </c>
      <c r="F817" s="33">
        <v>1180</v>
      </c>
      <c r="G817" s="60">
        <f t="shared" si="99"/>
        <v>2360</v>
      </c>
    </row>
    <row r="818" spans="1:8" ht="33.75" x14ac:dyDescent="0.25">
      <c r="A818" s="31" t="s">
        <v>1874</v>
      </c>
      <c r="B818" s="61" t="s">
        <v>316</v>
      </c>
      <c r="C818" s="58" t="s">
        <v>852</v>
      </c>
      <c r="D818" s="37" t="s">
        <v>15</v>
      </c>
      <c r="E818" s="33">
        <v>1</v>
      </c>
      <c r="F818" s="33">
        <v>360</v>
      </c>
      <c r="G818" s="60">
        <f t="shared" si="99"/>
        <v>360</v>
      </c>
    </row>
    <row r="819" spans="1:8" ht="33.75" x14ac:dyDescent="0.25">
      <c r="A819" s="31" t="s">
        <v>1875</v>
      </c>
      <c r="B819" s="61" t="s">
        <v>317</v>
      </c>
      <c r="C819" s="58" t="s">
        <v>853</v>
      </c>
      <c r="D819" s="37" t="s">
        <v>15</v>
      </c>
      <c r="E819" s="33">
        <v>1</v>
      </c>
      <c r="F819" s="33">
        <v>864</v>
      </c>
      <c r="G819" s="60">
        <f t="shared" si="99"/>
        <v>864</v>
      </c>
    </row>
    <row r="820" spans="1:8" ht="33.75" x14ac:dyDescent="0.25">
      <c r="A820" s="31" t="s">
        <v>1876</v>
      </c>
      <c r="B820" s="61" t="s">
        <v>318</v>
      </c>
      <c r="C820" s="58" t="s">
        <v>854</v>
      </c>
      <c r="D820" s="37" t="s">
        <v>15</v>
      </c>
      <c r="E820" s="33">
        <v>2</v>
      </c>
      <c r="F820" s="33">
        <v>1152</v>
      </c>
      <c r="G820" s="60">
        <f t="shared" si="99"/>
        <v>2304</v>
      </c>
    </row>
    <row r="821" spans="1:8" x14ac:dyDescent="0.25">
      <c r="A821" s="34" t="s">
        <v>1877</v>
      </c>
      <c r="B821" s="80"/>
      <c r="C821" s="76" t="s">
        <v>319</v>
      </c>
      <c r="D821" s="43" t="s">
        <v>57</v>
      </c>
      <c r="E821" s="81"/>
      <c r="F821" s="81"/>
      <c r="G821" s="87"/>
    </row>
    <row r="822" spans="1:8" ht="180" x14ac:dyDescent="0.25">
      <c r="A822" s="31" t="s">
        <v>1878</v>
      </c>
      <c r="B822" s="61" t="s">
        <v>320</v>
      </c>
      <c r="C822" s="58" t="s">
        <v>1046</v>
      </c>
      <c r="D822" s="37" t="s">
        <v>60</v>
      </c>
      <c r="E822" s="33">
        <v>4.88</v>
      </c>
      <c r="F822" s="33">
        <v>283.67</v>
      </c>
      <c r="G822" s="60">
        <f t="shared" ref="G822:G824" si="100">ROUND(E822*F822,2)</f>
        <v>1384.31</v>
      </c>
    </row>
    <row r="823" spans="1:8" ht="180" x14ac:dyDescent="0.25">
      <c r="A823" s="31" t="s">
        <v>1879</v>
      </c>
      <c r="B823" s="61" t="s">
        <v>321</v>
      </c>
      <c r="C823" s="58" t="s">
        <v>1047</v>
      </c>
      <c r="D823" s="37" t="s">
        <v>60</v>
      </c>
      <c r="E823" s="33">
        <v>2.38</v>
      </c>
      <c r="F823" s="33">
        <v>283.67</v>
      </c>
      <c r="G823" s="60">
        <f t="shared" si="100"/>
        <v>675.13</v>
      </c>
    </row>
    <row r="824" spans="1:8" ht="180" x14ac:dyDescent="0.25">
      <c r="A824" s="31" t="s">
        <v>1880</v>
      </c>
      <c r="B824" s="61" t="s">
        <v>322</v>
      </c>
      <c r="C824" s="58" t="s">
        <v>1048</v>
      </c>
      <c r="D824" s="37" t="s">
        <v>60</v>
      </c>
      <c r="E824" s="33">
        <v>41.75</v>
      </c>
      <c r="F824" s="33">
        <v>283.67</v>
      </c>
      <c r="G824" s="60">
        <f t="shared" si="100"/>
        <v>11843.22</v>
      </c>
    </row>
    <row r="825" spans="1:8" x14ac:dyDescent="0.25">
      <c r="A825" s="34" t="s">
        <v>1881</v>
      </c>
      <c r="B825" s="80"/>
      <c r="C825" s="76" t="s">
        <v>323</v>
      </c>
      <c r="D825" s="43" t="s">
        <v>57</v>
      </c>
      <c r="E825" s="81"/>
      <c r="F825" s="81"/>
      <c r="G825" s="87"/>
    </row>
    <row r="826" spans="1:8" ht="56.25" x14ac:dyDescent="0.25">
      <c r="A826" s="31" t="s">
        <v>1882</v>
      </c>
      <c r="B826" s="61" t="s">
        <v>324</v>
      </c>
      <c r="C826" s="58" t="s">
        <v>855</v>
      </c>
      <c r="D826" s="37" t="s">
        <v>15</v>
      </c>
      <c r="E826" s="33">
        <v>1</v>
      </c>
      <c r="F826" s="33">
        <v>4730</v>
      </c>
      <c r="G826" s="60">
        <f>ROUND(E826*F826,2)</f>
        <v>4730</v>
      </c>
    </row>
    <row r="827" spans="1:8" x14ac:dyDescent="0.25">
      <c r="A827" s="52" t="s">
        <v>64</v>
      </c>
      <c r="B827" s="53"/>
      <c r="C827" s="25" t="s">
        <v>64</v>
      </c>
      <c r="D827" s="26" t="s">
        <v>64</v>
      </c>
      <c r="E827" s="25"/>
      <c r="F827" s="53" t="s">
        <v>8</v>
      </c>
      <c r="G827" s="27">
        <f>SUM(G806:G826)</f>
        <v>61118.189999999995</v>
      </c>
      <c r="H827" s="230"/>
    </row>
    <row r="828" spans="1:8" x14ac:dyDescent="0.25">
      <c r="A828" s="34" t="s">
        <v>1402</v>
      </c>
      <c r="B828" s="80"/>
      <c r="C828" s="76" t="s">
        <v>325</v>
      </c>
      <c r="D828" s="43" t="s">
        <v>57</v>
      </c>
      <c r="E828" s="81"/>
      <c r="F828" s="81"/>
      <c r="G828" s="87"/>
    </row>
    <row r="829" spans="1:8" ht="56.25" x14ac:dyDescent="0.25">
      <c r="A829" s="31" t="s">
        <v>1403</v>
      </c>
      <c r="B829" s="61" t="s">
        <v>326</v>
      </c>
      <c r="C829" s="58" t="s">
        <v>2191</v>
      </c>
      <c r="D829" s="37" t="s">
        <v>111</v>
      </c>
      <c r="E829" s="33">
        <v>214.1</v>
      </c>
      <c r="F829" s="33">
        <v>559.49</v>
      </c>
      <c r="G829" s="60">
        <f>ROUND(E829*F829,2)</f>
        <v>119786.81</v>
      </c>
    </row>
    <row r="830" spans="1:8" x14ac:dyDescent="0.25">
      <c r="A830" s="52" t="s">
        <v>64</v>
      </c>
      <c r="B830" s="53"/>
      <c r="C830" s="25" t="s">
        <v>64</v>
      </c>
      <c r="D830" s="26" t="s">
        <v>64</v>
      </c>
      <c r="E830" s="25"/>
      <c r="F830" s="53" t="s">
        <v>8</v>
      </c>
      <c r="G830" s="27">
        <f>SUM(G828:G829)</f>
        <v>119786.81</v>
      </c>
      <c r="H830" s="230"/>
    </row>
    <row r="831" spans="1:8" x14ac:dyDescent="0.25">
      <c r="A831" s="34" t="s">
        <v>1404</v>
      </c>
      <c r="B831" s="80"/>
      <c r="C831" s="76" t="s">
        <v>2280</v>
      </c>
      <c r="D831" s="43" t="s">
        <v>57</v>
      </c>
      <c r="E831" s="81"/>
      <c r="F831" s="81"/>
      <c r="G831" s="87"/>
    </row>
    <row r="832" spans="1:8" x14ac:dyDescent="0.25">
      <c r="A832" s="34" t="s">
        <v>1405</v>
      </c>
      <c r="B832" s="80"/>
      <c r="C832" s="76" t="s">
        <v>327</v>
      </c>
      <c r="D832" s="43" t="s">
        <v>57</v>
      </c>
      <c r="E832" s="81"/>
      <c r="F832" s="81"/>
      <c r="G832" s="87"/>
    </row>
    <row r="833" spans="1:7" ht="33.75" x14ac:dyDescent="0.25">
      <c r="A833" s="31" t="s">
        <v>1406</v>
      </c>
      <c r="B833" s="61" t="s">
        <v>328</v>
      </c>
      <c r="C833" s="58" t="s">
        <v>2192</v>
      </c>
      <c r="D833" s="37" t="s">
        <v>134</v>
      </c>
      <c r="E833" s="33">
        <v>8</v>
      </c>
      <c r="F833" s="33">
        <v>559.78</v>
      </c>
      <c r="G833" s="60">
        <f t="shared" ref="G833:G839" si="101">ROUND(E833*F833,2)</f>
        <v>4478.24</v>
      </c>
    </row>
    <row r="834" spans="1:7" ht="33.75" x14ac:dyDescent="0.25">
      <c r="A834" s="31" t="s">
        <v>1407</v>
      </c>
      <c r="B834" s="61" t="s">
        <v>329</v>
      </c>
      <c r="C834" s="58" t="s">
        <v>330</v>
      </c>
      <c r="D834" s="37" t="s">
        <v>15</v>
      </c>
      <c r="E834" s="33">
        <v>2</v>
      </c>
      <c r="F834" s="33">
        <v>762.88</v>
      </c>
      <c r="G834" s="60">
        <f t="shared" si="101"/>
        <v>1525.76</v>
      </c>
    </row>
    <row r="835" spans="1:7" ht="33.75" x14ac:dyDescent="0.25">
      <c r="A835" s="31" t="s">
        <v>1883</v>
      </c>
      <c r="B835" s="61" t="s">
        <v>2255</v>
      </c>
      <c r="C835" s="58" t="s">
        <v>331</v>
      </c>
      <c r="D835" s="37" t="s">
        <v>15</v>
      </c>
      <c r="E835" s="33">
        <v>4</v>
      </c>
      <c r="F835" s="33">
        <v>938.97</v>
      </c>
      <c r="G835" s="60">
        <f t="shared" si="101"/>
        <v>3755.88</v>
      </c>
    </row>
    <row r="836" spans="1:7" ht="33.75" x14ac:dyDescent="0.25">
      <c r="A836" s="31" t="s">
        <v>1884</v>
      </c>
      <c r="B836" s="61" t="s">
        <v>2256</v>
      </c>
      <c r="C836" s="58" t="s">
        <v>332</v>
      </c>
      <c r="D836" s="37" t="s">
        <v>15</v>
      </c>
      <c r="E836" s="33">
        <v>2</v>
      </c>
      <c r="F836" s="33">
        <v>769.59</v>
      </c>
      <c r="G836" s="60">
        <f t="shared" si="101"/>
        <v>1539.18</v>
      </c>
    </row>
    <row r="837" spans="1:7" ht="67.5" x14ac:dyDescent="0.25">
      <c r="A837" s="31" t="s">
        <v>1885</v>
      </c>
      <c r="B837" s="61" t="s">
        <v>333</v>
      </c>
      <c r="C837" s="58" t="s">
        <v>2193</v>
      </c>
      <c r="D837" s="37" t="s">
        <v>15</v>
      </c>
      <c r="E837" s="33">
        <v>3</v>
      </c>
      <c r="F837" s="33">
        <v>688.74</v>
      </c>
      <c r="G837" s="60">
        <f t="shared" si="101"/>
        <v>2066.2199999999998</v>
      </c>
    </row>
    <row r="838" spans="1:7" ht="45" x14ac:dyDescent="0.25">
      <c r="A838" s="31" t="s">
        <v>1886</v>
      </c>
      <c r="B838" s="61" t="s">
        <v>334</v>
      </c>
      <c r="C838" s="58" t="s">
        <v>335</v>
      </c>
      <c r="D838" s="37" t="s">
        <v>15</v>
      </c>
      <c r="E838" s="33">
        <v>18</v>
      </c>
      <c r="F838" s="33">
        <v>1080.2</v>
      </c>
      <c r="G838" s="60">
        <f t="shared" si="101"/>
        <v>19443.599999999999</v>
      </c>
    </row>
    <row r="839" spans="1:7" ht="56.25" x14ac:dyDescent="0.25">
      <c r="A839" s="31" t="s">
        <v>1887</v>
      </c>
      <c r="B839" s="61" t="s">
        <v>336</v>
      </c>
      <c r="C839" s="58" t="s">
        <v>2194</v>
      </c>
      <c r="D839" s="37" t="s">
        <v>15</v>
      </c>
      <c r="E839" s="33">
        <v>4</v>
      </c>
      <c r="F839" s="33">
        <v>277.89999999999998</v>
      </c>
      <c r="G839" s="60">
        <f t="shared" si="101"/>
        <v>1111.5999999999999</v>
      </c>
    </row>
    <row r="840" spans="1:7" x14ac:dyDescent="0.25">
      <c r="A840" s="34" t="s">
        <v>1408</v>
      </c>
      <c r="B840" s="80"/>
      <c r="C840" s="76" t="s">
        <v>337</v>
      </c>
      <c r="D840" s="43" t="s">
        <v>57</v>
      </c>
      <c r="E840" s="81"/>
      <c r="F840" s="81"/>
      <c r="G840" s="87"/>
    </row>
    <row r="841" spans="1:7" ht="56.25" x14ac:dyDescent="0.25">
      <c r="A841" s="31" t="s">
        <v>1409</v>
      </c>
      <c r="B841" s="61" t="s">
        <v>338</v>
      </c>
      <c r="C841" s="58" t="s">
        <v>856</v>
      </c>
      <c r="D841" s="37" t="s">
        <v>15</v>
      </c>
      <c r="E841" s="33">
        <v>4</v>
      </c>
      <c r="F841" s="33">
        <v>68.39</v>
      </c>
      <c r="G841" s="60">
        <f t="shared" ref="G841:G848" si="102">ROUND(E841*F841,2)</f>
        <v>273.56</v>
      </c>
    </row>
    <row r="842" spans="1:7" ht="56.25" x14ac:dyDescent="0.25">
      <c r="A842" s="31" t="s">
        <v>1888</v>
      </c>
      <c r="B842" s="61" t="s">
        <v>339</v>
      </c>
      <c r="C842" s="58" t="s">
        <v>857</v>
      </c>
      <c r="D842" s="37" t="s">
        <v>15</v>
      </c>
      <c r="E842" s="33">
        <v>2</v>
      </c>
      <c r="F842" s="33">
        <v>444.3</v>
      </c>
      <c r="G842" s="60">
        <f t="shared" si="102"/>
        <v>888.6</v>
      </c>
    </row>
    <row r="843" spans="1:7" ht="56.25" x14ac:dyDescent="0.25">
      <c r="A843" s="31" t="s">
        <v>1889</v>
      </c>
      <c r="B843" s="61" t="s">
        <v>340</v>
      </c>
      <c r="C843" s="58" t="s">
        <v>858</v>
      </c>
      <c r="D843" s="37" t="s">
        <v>15</v>
      </c>
      <c r="E843" s="33">
        <v>10</v>
      </c>
      <c r="F843" s="33">
        <v>5.17</v>
      </c>
      <c r="G843" s="60">
        <f t="shared" si="102"/>
        <v>51.7</v>
      </c>
    </row>
    <row r="844" spans="1:7" ht="45" x14ac:dyDescent="0.25">
      <c r="A844" s="31" t="s">
        <v>1890</v>
      </c>
      <c r="B844" s="61" t="s">
        <v>341</v>
      </c>
      <c r="C844" s="236" t="s">
        <v>342</v>
      </c>
      <c r="D844" s="37" t="s">
        <v>15</v>
      </c>
      <c r="E844" s="33">
        <v>6</v>
      </c>
      <c r="F844" s="33">
        <v>296.89</v>
      </c>
      <c r="G844" s="60">
        <f t="shared" si="102"/>
        <v>1781.34</v>
      </c>
    </row>
    <row r="845" spans="1:7" ht="33.75" x14ac:dyDescent="0.25">
      <c r="A845" s="31" t="s">
        <v>1891</v>
      </c>
      <c r="B845" s="61" t="s">
        <v>343</v>
      </c>
      <c r="C845" s="236" t="s">
        <v>344</v>
      </c>
      <c r="D845" s="37" t="s">
        <v>15</v>
      </c>
      <c r="E845" s="33">
        <v>1</v>
      </c>
      <c r="F845" s="33">
        <v>115.21</v>
      </c>
      <c r="G845" s="60">
        <f t="shared" si="102"/>
        <v>115.21</v>
      </c>
    </row>
    <row r="846" spans="1:7" ht="45" x14ac:dyDescent="0.25">
      <c r="A846" s="31" t="s">
        <v>1892</v>
      </c>
      <c r="B846" s="61" t="s">
        <v>345</v>
      </c>
      <c r="C846" s="58" t="s">
        <v>346</v>
      </c>
      <c r="D846" s="37" t="s">
        <v>15</v>
      </c>
      <c r="E846" s="33">
        <v>6</v>
      </c>
      <c r="F846" s="33">
        <v>247.22</v>
      </c>
      <c r="G846" s="60">
        <f t="shared" si="102"/>
        <v>1483.32</v>
      </c>
    </row>
    <row r="847" spans="1:7" ht="45" x14ac:dyDescent="0.25">
      <c r="A847" s="31" t="s">
        <v>1893</v>
      </c>
      <c r="B847" s="61" t="s">
        <v>347</v>
      </c>
      <c r="C847" s="58" t="s">
        <v>859</v>
      </c>
      <c r="D847" s="37" t="s">
        <v>15</v>
      </c>
      <c r="E847" s="33">
        <v>1</v>
      </c>
      <c r="F847" s="33">
        <v>828.48</v>
      </c>
      <c r="G847" s="60">
        <f t="shared" si="102"/>
        <v>828.48</v>
      </c>
    </row>
    <row r="848" spans="1:7" ht="22.5" x14ac:dyDescent="0.25">
      <c r="A848" s="31" t="s">
        <v>1894</v>
      </c>
      <c r="B848" s="61" t="s">
        <v>348</v>
      </c>
      <c r="C848" s="58" t="s">
        <v>860</v>
      </c>
      <c r="D848" s="37" t="s">
        <v>15</v>
      </c>
      <c r="E848" s="33">
        <v>2</v>
      </c>
      <c r="F848" s="33">
        <v>92.44</v>
      </c>
      <c r="G848" s="60">
        <f t="shared" si="102"/>
        <v>184.88</v>
      </c>
    </row>
    <row r="849" spans="1:7" x14ac:dyDescent="0.25">
      <c r="A849" s="34" t="s">
        <v>1895</v>
      </c>
      <c r="B849" s="80"/>
      <c r="C849" s="76" t="s">
        <v>349</v>
      </c>
      <c r="D849" s="43" t="s">
        <v>57</v>
      </c>
      <c r="E849" s="81"/>
      <c r="F849" s="81"/>
      <c r="G849" s="87"/>
    </row>
    <row r="850" spans="1:7" ht="67.5" x14ac:dyDescent="0.25">
      <c r="A850" s="31" t="s">
        <v>1896</v>
      </c>
      <c r="B850" s="61" t="s">
        <v>350</v>
      </c>
      <c r="C850" s="58" t="s">
        <v>861</v>
      </c>
      <c r="D850" s="37" t="s">
        <v>15</v>
      </c>
      <c r="E850" s="33">
        <v>18</v>
      </c>
      <c r="F850" s="33">
        <v>1031.51</v>
      </c>
      <c r="G850" s="60">
        <f t="shared" ref="G850:G855" si="103">ROUND(E850*F850,2)</f>
        <v>18567.18</v>
      </c>
    </row>
    <row r="851" spans="1:7" ht="67.5" x14ac:dyDescent="0.25">
      <c r="A851" s="31" t="s">
        <v>1897</v>
      </c>
      <c r="B851" s="61" t="s">
        <v>351</v>
      </c>
      <c r="C851" s="58" t="s">
        <v>862</v>
      </c>
      <c r="D851" s="37" t="s">
        <v>15</v>
      </c>
      <c r="E851" s="33">
        <v>2</v>
      </c>
      <c r="F851" s="33">
        <v>3820.18</v>
      </c>
      <c r="G851" s="60">
        <f t="shared" si="103"/>
        <v>7640.36</v>
      </c>
    </row>
    <row r="852" spans="1:7" ht="33.75" x14ac:dyDescent="0.25">
      <c r="A852" s="31" t="s">
        <v>1898</v>
      </c>
      <c r="B852" s="61" t="s">
        <v>352</v>
      </c>
      <c r="C852" s="58" t="s">
        <v>353</v>
      </c>
      <c r="D852" s="37" t="s">
        <v>15</v>
      </c>
      <c r="E852" s="33">
        <v>18</v>
      </c>
      <c r="F852" s="33">
        <v>102.52</v>
      </c>
      <c r="G852" s="60">
        <f t="shared" si="103"/>
        <v>1845.36</v>
      </c>
    </row>
    <row r="853" spans="1:7" ht="33.75" x14ac:dyDescent="0.25">
      <c r="A853" s="31" t="s">
        <v>1899</v>
      </c>
      <c r="B853" s="61" t="s">
        <v>354</v>
      </c>
      <c r="C853" s="58" t="s">
        <v>863</v>
      </c>
      <c r="D853" s="37" t="s">
        <v>60</v>
      </c>
      <c r="E853" s="33">
        <v>10</v>
      </c>
      <c r="F853" s="33">
        <v>317.24</v>
      </c>
      <c r="G853" s="60">
        <f t="shared" si="103"/>
        <v>3172.4</v>
      </c>
    </row>
    <row r="854" spans="1:7" ht="22.5" x14ac:dyDescent="0.25">
      <c r="A854" s="31" t="s">
        <v>1900</v>
      </c>
      <c r="B854" s="61" t="s">
        <v>355</v>
      </c>
      <c r="C854" s="58" t="s">
        <v>864</v>
      </c>
      <c r="D854" s="37" t="s">
        <v>60</v>
      </c>
      <c r="E854" s="33">
        <v>0.36</v>
      </c>
      <c r="F854" s="33">
        <v>254.74</v>
      </c>
      <c r="G854" s="60">
        <f t="shared" si="103"/>
        <v>91.71</v>
      </c>
    </row>
    <row r="855" spans="1:7" ht="22.5" x14ac:dyDescent="0.25">
      <c r="A855" s="31" t="s">
        <v>1901</v>
      </c>
      <c r="B855" s="61">
        <v>9535</v>
      </c>
      <c r="C855" s="58" t="s">
        <v>356</v>
      </c>
      <c r="D855" s="37" t="s">
        <v>15</v>
      </c>
      <c r="E855" s="33">
        <v>2</v>
      </c>
      <c r="F855" s="33">
        <v>67.05</v>
      </c>
      <c r="G855" s="60">
        <f t="shared" si="103"/>
        <v>134.1</v>
      </c>
    </row>
    <row r="856" spans="1:7" x14ac:dyDescent="0.25">
      <c r="A856" s="34" t="s">
        <v>1902</v>
      </c>
      <c r="B856" s="80"/>
      <c r="C856" s="76" t="s">
        <v>357</v>
      </c>
      <c r="D856" s="43" t="s">
        <v>57</v>
      </c>
      <c r="E856" s="81"/>
      <c r="F856" s="81"/>
      <c r="G856" s="87"/>
    </row>
    <row r="857" spans="1:7" ht="45" x14ac:dyDescent="0.25">
      <c r="A857" s="31" t="s">
        <v>1903</v>
      </c>
      <c r="B857" s="61" t="s">
        <v>358</v>
      </c>
      <c r="C857" s="58" t="s">
        <v>865</v>
      </c>
      <c r="D857" s="37" t="s">
        <v>60</v>
      </c>
      <c r="E857" s="33">
        <v>15.154999999999999</v>
      </c>
      <c r="F857" s="33">
        <v>215.39</v>
      </c>
      <c r="G857" s="60">
        <f t="shared" ref="G857:G864" si="104">ROUND(E857*F857,2)</f>
        <v>3264.24</v>
      </c>
    </row>
    <row r="858" spans="1:7" ht="45" x14ac:dyDescent="0.25">
      <c r="A858" s="31" t="s">
        <v>1904</v>
      </c>
      <c r="B858" s="61">
        <v>79627</v>
      </c>
      <c r="C858" s="58" t="s">
        <v>866</v>
      </c>
      <c r="D858" s="37" t="s">
        <v>60</v>
      </c>
      <c r="E858" s="33">
        <v>31.311</v>
      </c>
      <c r="F858" s="33">
        <v>615.63</v>
      </c>
      <c r="G858" s="60">
        <f t="shared" si="104"/>
        <v>19275.990000000002</v>
      </c>
    </row>
    <row r="859" spans="1:7" ht="33.75" x14ac:dyDescent="0.25">
      <c r="A859" s="31" t="s">
        <v>1905</v>
      </c>
      <c r="B859" s="61" t="s">
        <v>359</v>
      </c>
      <c r="C859" s="58" t="s">
        <v>867</v>
      </c>
      <c r="D859" s="37" t="s">
        <v>60</v>
      </c>
      <c r="E859" s="33">
        <v>0.36</v>
      </c>
      <c r="F859" s="33">
        <v>228.54</v>
      </c>
      <c r="G859" s="60">
        <f t="shared" si="104"/>
        <v>82.27</v>
      </c>
    </row>
    <row r="860" spans="1:7" ht="33.75" x14ac:dyDescent="0.25">
      <c r="A860" s="31" t="s">
        <v>1906</v>
      </c>
      <c r="B860" s="61" t="s">
        <v>360</v>
      </c>
      <c r="C860" s="58" t="s">
        <v>868</v>
      </c>
      <c r="D860" s="37" t="s">
        <v>60</v>
      </c>
      <c r="E860" s="33">
        <v>1.752</v>
      </c>
      <c r="F860" s="33">
        <v>12.6</v>
      </c>
      <c r="G860" s="60">
        <f t="shared" si="104"/>
        <v>22.08</v>
      </c>
    </row>
    <row r="861" spans="1:7" ht="33.75" x14ac:dyDescent="0.25">
      <c r="A861" s="31" t="s">
        <v>1907</v>
      </c>
      <c r="B861" s="61" t="s">
        <v>361</v>
      </c>
      <c r="C861" s="58" t="s">
        <v>869</v>
      </c>
      <c r="D861" s="37" t="s">
        <v>60</v>
      </c>
      <c r="E861" s="33">
        <v>1.095</v>
      </c>
      <c r="F861" s="33">
        <v>12.6</v>
      </c>
      <c r="G861" s="60">
        <f t="shared" si="104"/>
        <v>13.8</v>
      </c>
    </row>
    <row r="862" spans="1:7" ht="33.75" x14ac:dyDescent="0.25">
      <c r="A862" s="31" t="s">
        <v>1908</v>
      </c>
      <c r="B862" s="61" t="s">
        <v>362</v>
      </c>
      <c r="C862" s="58" t="s">
        <v>870</v>
      </c>
      <c r="D862" s="37" t="s">
        <v>60</v>
      </c>
      <c r="E862" s="33">
        <v>0.3</v>
      </c>
      <c r="F862" s="33">
        <v>12.6</v>
      </c>
      <c r="G862" s="60">
        <f t="shared" si="104"/>
        <v>3.78</v>
      </c>
    </row>
    <row r="863" spans="1:7" ht="22.5" x14ac:dyDescent="0.25">
      <c r="A863" s="31" t="s">
        <v>1909</v>
      </c>
      <c r="B863" s="61" t="s">
        <v>363</v>
      </c>
      <c r="C863" s="58" t="s">
        <v>871</v>
      </c>
      <c r="D863" s="37" t="s">
        <v>111</v>
      </c>
      <c r="E863" s="33">
        <v>18.45</v>
      </c>
      <c r="F863" s="33">
        <v>52.41</v>
      </c>
      <c r="G863" s="60">
        <f t="shared" si="104"/>
        <v>966.96</v>
      </c>
    </row>
    <row r="864" spans="1:7" ht="33.75" x14ac:dyDescent="0.25">
      <c r="A864" s="31" t="s">
        <v>1910</v>
      </c>
      <c r="B864" s="61" t="s">
        <v>364</v>
      </c>
      <c r="C864" s="58" t="s">
        <v>872</v>
      </c>
      <c r="D864" s="37" t="s">
        <v>111</v>
      </c>
      <c r="E864" s="33">
        <v>0.3</v>
      </c>
      <c r="F864" s="33">
        <v>12.6</v>
      </c>
      <c r="G864" s="60">
        <f t="shared" si="104"/>
        <v>3.78</v>
      </c>
    </row>
    <row r="865" spans="1:8" x14ac:dyDescent="0.25">
      <c r="A865" s="52" t="s">
        <v>64</v>
      </c>
      <c r="B865" s="53"/>
      <c r="C865" s="25" t="s">
        <v>64</v>
      </c>
      <c r="D865" s="26" t="s">
        <v>64</v>
      </c>
      <c r="E865" s="25"/>
      <c r="F865" s="53" t="s">
        <v>8</v>
      </c>
      <c r="G865" s="27">
        <f>SUM(G833:G864)</f>
        <v>94611.580000000016</v>
      </c>
      <c r="H865" s="230"/>
    </row>
    <row r="866" spans="1:8" x14ac:dyDescent="0.25">
      <c r="A866" s="34" t="s">
        <v>1410</v>
      </c>
      <c r="B866" s="80"/>
      <c r="C866" s="76" t="s">
        <v>365</v>
      </c>
      <c r="D866" s="43" t="s">
        <v>57</v>
      </c>
      <c r="E866" s="81"/>
      <c r="F866" s="81"/>
      <c r="G866" s="87"/>
    </row>
    <row r="867" spans="1:8" x14ac:dyDescent="0.25">
      <c r="A867" s="34" t="s">
        <v>1411</v>
      </c>
      <c r="B867" s="80"/>
      <c r="C867" s="76" t="s">
        <v>366</v>
      </c>
      <c r="D867" s="43" t="s">
        <v>57</v>
      </c>
      <c r="E867" s="81"/>
      <c r="F867" s="81"/>
      <c r="G867" s="87"/>
    </row>
    <row r="868" spans="1:8" x14ac:dyDescent="0.25">
      <c r="A868" s="34" t="s">
        <v>1412</v>
      </c>
      <c r="B868" s="80"/>
      <c r="C868" s="76" t="s">
        <v>225</v>
      </c>
      <c r="D868" s="43" t="s">
        <v>57</v>
      </c>
      <c r="E868" s="81"/>
      <c r="F868" s="81"/>
      <c r="G868" s="87"/>
    </row>
    <row r="869" spans="1:8" ht="67.5" x14ac:dyDescent="0.25">
      <c r="A869" s="31" t="s">
        <v>1911</v>
      </c>
      <c r="B869" s="61">
        <v>87479</v>
      </c>
      <c r="C869" s="58" t="s">
        <v>1045</v>
      </c>
      <c r="D869" s="37" t="s">
        <v>60</v>
      </c>
      <c r="E869" s="33">
        <v>59.33</v>
      </c>
      <c r="F869" s="33">
        <v>41.83</v>
      </c>
      <c r="G869" s="60">
        <f>ROUND(E869*F869,2)</f>
        <v>2481.77</v>
      </c>
    </row>
    <row r="870" spans="1:8" x14ac:dyDescent="0.25">
      <c r="A870" s="34" t="s">
        <v>1413</v>
      </c>
      <c r="B870" s="80"/>
      <c r="C870" s="76" t="s">
        <v>227</v>
      </c>
      <c r="D870" s="43" t="s">
        <v>57</v>
      </c>
      <c r="E870" s="81"/>
      <c r="F870" s="81"/>
      <c r="G870" s="87"/>
    </row>
    <row r="871" spans="1:8" ht="45" x14ac:dyDescent="0.25">
      <c r="A871" s="31" t="s">
        <v>1912</v>
      </c>
      <c r="B871" s="61">
        <v>88489</v>
      </c>
      <c r="C871" s="58" t="s">
        <v>367</v>
      </c>
      <c r="D871" s="37" t="s">
        <v>60</v>
      </c>
      <c r="E871" s="33">
        <v>186.9</v>
      </c>
      <c r="F871" s="33">
        <v>9.18</v>
      </c>
      <c r="G871" s="60">
        <f t="shared" ref="G871:G873" si="105">ROUND(E871*F871,2)</f>
        <v>1715.74</v>
      </c>
    </row>
    <row r="872" spans="1:8" ht="45" x14ac:dyDescent="0.25">
      <c r="A872" s="31" t="s">
        <v>1913</v>
      </c>
      <c r="B872" s="61">
        <v>88489</v>
      </c>
      <c r="C872" s="58" t="s">
        <v>367</v>
      </c>
      <c r="D872" s="37" t="s">
        <v>60</v>
      </c>
      <c r="E872" s="33">
        <v>62.24</v>
      </c>
      <c r="F872" s="33">
        <v>9.18</v>
      </c>
      <c r="G872" s="60">
        <f t="shared" si="105"/>
        <v>571.36</v>
      </c>
    </row>
    <row r="873" spans="1:8" ht="45" x14ac:dyDescent="0.25">
      <c r="A873" s="31" t="s">
        <v>1914</v>
      </c>
      <c r="B873" s="61">
        <v>88489</v>
      </c>
      <c r="C873" s="58" t="s">
        <v>367</v>
      </c>
      <c r="D873" s="37" t="s">
        <v>60</v>
      </c>
      <c r="E873" s="33">
        <v>232.29</v>
      </c>
      <c r="F873" s="33">
        <v>9.18</v>
      </c>
      <c r="G873" s="60">
        <f t="shared" si="105"/>
        <v>2132.42</v>
      </c>
    </row>
    <row r="874" spans="1:8" x14ac:dyDescent="0.25">
      <c r="A874" s="34" t="s">
        <v>1414</v>
      </c>
      <c r="B874" s="80"/>
      <c r="C874" s="76" t="s">
        <v>368</v>
      </c>
      <c r="D874" s="43" t="s">
        <v>57</v>
      </c>
      <c r="E874" s="81"/>
      <c r="F874" s="81"/>
      <c r="G874" s="87"/>
    </row>
    <row r="875" spans="1:8" x14ac:dyDescent="0.25">
      <c r="A875" s="34" t="s">
        <v>1415</v>
      </c>
      <c r="B875" s="80"/>
      <c r="C875" s="76" t="s">
        <v>225</v>
      </c>
      <c r="D875" s="43" t="s">
        <v>57</v>
      </c>
      <c r="E875" s="81"/>
      <c r="F875" s="81"/>
      <c r="G875" s="87"/>
    </row>
    <row r="876" spans="1:8" ht="67.5" x14ac:dyDescent="0.25">
      <c r="A876" s="31" t="s">
        <v>1915</v>
      </c>
      <c r="B876" s="61" t="s">
        <v>369</v>
      </c>
      <c r="C876" s="58" t="s">
        <v>370</v>
      </c>
      <c r="D876" s="37" t="s">
        <v>60</v>
      </c>
      <c r="E876" s="33">
        <v>166.78</v>
      </c>
      <c r="F876" s="33">
        <v>195.61</v>
      </c>
      <c r="G876" s="60">
        <f>ROUND(E876*F876,2)</f>
        <v>32623.84</v>
      </c>
    </row>
    <row r="877" spans="1:8" x14ac:dyDescent="0.25">
      <c r="A877" s="52" t="s">
        <v>64</v>
      </c>
      <c r="B877" s="53"/>
      <c r="C877" s="25" t="s">
        <v>64</v>
      </c>
      <c r="D877" s="26" t="s">
        <v>64</v>
      </c>
      <c r="E877" s="25"/>
      <c r="F877" s="53" t="s">
        <v>8</v>
      </c>
      <c r="G877" s="27">
        <f>SUM(G869:G876)</f>
        <v>39525.129999999997</v>
      </c>
      <c r="H877" s="230"/>
    </row>
    <row r="878" spans="1:8" s="41" customFormat="1" x14ac:dyDescent="0.25">
      <c r="A878" s="34" t="s">
        <v>1416</v>
      </c>
      <c r="B878" s="80"/>
      <c r="C878" s="76" t="s">
        <v>371</v>
      </c>
      <c r="D878" s="43" t="s">
        <v>57</v>
      </c>
      <c r="E878" s="81"/>
      <c r="F878" s="81"/>
      <c r="G878" s="87"/>
    </row>
    <row r="879" spans="1:8" x14ac:dyDescent="0.25">
      <c r="A879" s="34" t="s">
        <v>1417</v>
      </c>
      <c r="B879" s="80"/>
      <c r="C879" s="76" t="s">
        <v>372</v>
      </c>
      <c r="D879" s="43" t="s">
        <v>57</v>
      </c>
      <c r="E879" s="81"/>
      <c r="F879" s="81"/>
      <c r="G879" s="87"/>
    </row>
    <row r="880" spans="1:8" ht="33.75" x14ac:dyDescent="0.25">
      <c r="A880" s="31" t="s">
        <v>1418</v>
      </c>
      <c r="B880" s="61">
        <v>83534</v>
      </c>
      <c r="C880" s="58" t="s">
        <v>1038</v>
      </c>
      <c r="D880" s="37" t="s">
        <v>183</v>
      </c>
      <c r="E880" s="33">
        <v>0.47</v>
      </c>
      <c r="F880" s="33">
        <v>445.95</v>
      </c>
      <c r="G880" s="60">
        <f t="shared" ref="G880:G886" si="106">ROUND(E880*F880,2)</f>
        <v>209.6</v>
      </c>
    </row>
    <row r="881" spans="1:7" ht="22.5" x14ac:dyDescent="0.25">
      <c r="A881" s="31" t="s">
        <v>1419</v>
      </c>
      <c r="B881" s="61" t="s">
        <v>373</v>
      </c>
      <c r="C881" s="58" t="s">
        <v>374</v>
      </c>
      <c r="D881" s="37" t="s">
        <v>183</v>
      </c>
      <c r="E881" s="33">
        <v>2.36</v>
      </c>
      <c r="F881" s="33">
        <v>348.5</v>
      </c>
      <c r="G881" s="60">
        <f t="shared" si="106"/>
        <v>822.46</v>
      </c>
    </row>
    <row r="882" spans="1:7" ht="56.25" x14ac:dyDescent="0.25">
      <c r="A882" s="31" t="s">
        <v>1420</v>
      </c>
      <c r="B882" s="61">
        <v>92513</v>
      </c>
      <c r="C882" s="58" t="s">
        <v>1577</v>
      </c>
      <c r="D882" s="37" t="s">
        <v>60</v>
      </c>
      <c r="E882" s="33">
        <v>3.08</v>
      </c>
      <c r="F882" s="33">
        <v>23.89</v>
      </c>
      <c r="G882" s="60">
        <f t="shared" si="106"/>
        <v>73.58</v>
      </c>
    </row>
    <row r="883" spans="1:7" ht="22.5" x14ac:dyDescent="0.25">
      <c r="A883" s="31" t="s">
        <v>1421</v>
      </c>
      <c r="B883" s="61">
        <v>92788</v>
      </c>
      <c r="C883" s="58" t="s">
        <v>210</v>
      </c>
      <c r="D883" s="37" t="s">
        <v>211</v>
      </c>
      <c r="E883" s="33">
        <v>377.6</v>
      </c>
      <c r="F883" s="33">
        <v>5.21</v>
      </c>
      <c r="G883" s="60">
        <f t="shared" si="106"/>
        <v>1967.3</v>
      </c>
    </row>
    <row r="884" spans="1:7" ht="33.75" x14ac:dyDescent="0.25">
      <c r="A884" s="31" t="s">
        <v>1422</v>
      </c>
      <c r="B884" s="61">
        <v>90092</v>
      </c>
      <c r="C884" s="58" t="s">
        <v>292</v>
      </c>
      <c r="D884" s="37" t="s">
        <v>183</v>
      </c>
      <c r="E884" s="33">
        <v>95.28</v>
      </c>
      <c r="F884" s="33">
        <v>4.79</v>
      </c>
      <c r="G884" s="60">
        <f t="shared" si="106"/>
        <v>456.39</v>
      </c>
    </row>
    <row r="885" spans="1:7" ht="90" x14ac:dyDescent="0.25">
      <c r="A885" s="31" t="s">
        <v>1423</v>
      </c>
      <c r="B885" s="61">
        <v>93362</v>
      </c>
      <c r="C885" s="58" t="s">
        <v>1071</v>
      </c>
      <c r="D885" s="37" t="s">
        <v>183</v>
      </c>
      <c r="E885" s="33">
        <v>66.930000000000007</v>
      </c>
      <c r="F885" s="33">
        <v>9.2100000000000009</v>
      </c>
      <c r="G885" s="60">
        <f t="shared" si="106"/>
        <v>616.42999999999995</v>
      </c>
    </row>
    <row r="886" spans="1:7" ht="56.25" x14ac:dyDescent="0.25">
      <c r="A886" s="31" t="s">
        <v>1424</v>
      </c>
      <c r="B886" s="61" t="s">
        <v>375</v>
      </c>
      <c r="C886" s="58" t="s">
        <v>376</v>
      </c>
      <c r="D886" s="37" t="s">
        <v>183</v>
      </c>
      <c r="E886" s="33">
        <v>7.09</v>
      </c>
      <c r="F886" s="33">
        <v>218.88</v>
      </c>
      <c r="G886" s="60">
        <f t="shared" si="106"/>
        <v>1551.86</v>
      </c>
    </row>
    <row r="887" spans="1:7" x14ac:dyDescent="0.25">
      <c r="A887" s="34" t="s">
        <v>1425</v>
      </c>
      <c r="B887" s="80"/>
      <c r="C887" s="76" t="s">
        <v>377</v>
      </c>
      <c r="D887" s="43" t="s">
        <v>57</v>
      </c>
      <c r="E887" s="81"/>
      <c r="F887" s="81"/>
      <c r="G887" s="87"/>
    </row>
    <row r="888" spans="1:7" ht="56.25" x14ac:dyDescent="0.25">
      <c r="A888" s="31" t="s">
        <v>1426</v>
      </c>
      <c r="B888" s="61">
        <v>92513</v>
      </c>
      <c r="C888" s="58" t="s">
        <v>1577</v>
      </c>
      <c r="D888" s="37" t="s">
        <v>60</v>
      </c>
      <c r="E888" s="33">
        <v>1.31</v>
      </c>
      <c r="F888" s="33">
        <v>23.89</v>
      </c>
      <c r="G888" s="60">
        <f t="shared" ref="G888:G891" si="107">ROUND(E888*F888,2)</f>
        <v>31.3</v>
      </c>
    </row>
    <row r="889" spans="1:7" ht="45" x14ac:dyDescent="0.25">
      <c r="A889" s="31" t="s">
        <v>1427</v>
      </c>
      <c r="B889" s="61" t="s">
        <v>259</v>
      </c>
      <c r="C889" s="58" t="s">
        <v>1074</v>
      </c>
      <c r="D889" s="37" t="s">
        <v>183</v>
      </c>
      <c r="E889" s="33">
        <v>1.62</v>
      </c>
      <c r="F889" s="33">
        <v>415.8</v>
      </c>
      <c r="G889" s="60">
        <f t="shared" si="107"/>
        <v>673.6</v>
      </c>
    </row>
    <row r="890" spans="1:7" ht="22.5" x14ac:dyDescent="0.25">
      <c r="A890" s="31" t="s">
        <v>1428</v>
      </c>
      <c r="B890" s="61">
        <v>92788</v>
      </c>
      <c r="C890" s="58" t="s">
        <v>210</v>
      </c>
      <c r="D890" s="37" t="s">
        <v>211</v>
      </c>
      <c r="E890" s="33">
        <v>291.60000000000002</v>
      </c>
      <c r="F890" s="33">
        <v>5.21</v>
      </c>
      <c r="G890" s="60">
        <f t="shared" si="107"/>
        <v>1519.24</v>
      </c>
    </row>
    <row r="891" spans="1:7" ht="22.5" x14ac:dyDescent="0.25">
      <c r="A891" s="31" t="s">
        <v>1429</v>
      </c>
      <c r="B891" s="61" t="s">
        <v>378</v>
      </c>
      <c r="C891" s="58" t="s">
        <v>379</v>
      </c>
      <c r="D891" s="37" t="s">
        <v>134</v>
      </c>
      <c r="E891" s="33">
        <v>2</v>
      </c>
      <c r="F891" s="33">
        <v>84.27</v>
      </c>
      <c r="G891" s="60">
        <f t="shared" si="107"/>
        <v>168.54</v>
      </c>
    </row>
    <row r="892" spans="1:7" x14ac:dyDescent="0.25">
      <c r="A892" s="34" t="s">
        <v>1430</v>
      </c>
      <c r="B892" s="80"/>
      <c r="C892" s="76" t="s">
        <v>380</v>
      </c>
      <c r="D892" s="43" t="s">
        <v>57</v>
      </c>
      <c r="E892" s="81"/>
      <c r="F892" s="81"/>
      <c r="G892" s="87"/>
    </row>
    <row r="893" spans="1:7" ht="67.5" x14ac:dyDescent="0.25">
      <c r="A893" s="31" t="s">
        <v>1431</v>
      </c>
      <c r="B893" s="61">
        <v>92418</v>
      </c>
      <c r="C893" s="58" t="s">
        <v>1556</v>
      </c>
      <c r="D893" s="37" t="s">
        <v>60</v>
      </c>
      <c r="E893" s="33">
        <v>61.02</v>
      </c>
      <c r="F893" s="33">
        <v>54.56</v>
      </c>
      <c r="G893" s="60">
        <f t="shared" ref="G893:G896" si="108">ROUND(E893*F893,2)</f>
        <v>3329.25</v>
      </c>
    </row>
    <row r="894" spans="1:7" ht="78.75" x14ac:dyDescent="0.25">
      <c r="A894" s="31" t="s">
        <v>1432</v>
      </c>
      <c r="B894" s="61">
        <v>83515</v>
      </c>
      <c r="C894" s="58" t="s">
        <v>381</v>
      </c>
      <c r="D894" s="37" t="s">
        <v>183</v>
      </c>
      <c r="E894" s="33">
        <v>48.9</v>
      </c>
      <c r="F894" s="33">
        <v>11.43</v>
      </c>
      <c r="G894" s="60">
        <f t="shared" si="108"/>
        <v>558.92999999999995</v>
      </c>
    </row>
    <row r="895" spans="1:7" ht="45" x14ac:dyDescent="0.25">
      <c r="A895" s="31" t="s">
        <v>1433</v>
      </c>
      <c r="B895" s="61" t="s">
        <v>259</v>
      </c>
      <c r="C895" s="58" t="s">
        <v>1074</v>
      </c>
      <c r="D895" s="37" t="s">
        <v>183</v>
      </c>
      <c r="E895" s="33">
        <v>7.7</v>
      </c>
      <c r="F895" s="33">
        <v>415.8</v>
      </c>
      <c r="G895" s="60">
        <f t="shared" si="108"/>
        <v>3201.66</v>
      </c>
    </row>
    <row r="896" spans="1:7" ht="22.5" x14ac:dyDescent="0.25">
      <c r="A896" s="31" t="s">
        <v>1434</v>
      </c>
      <c r="B896" s="61">
        <v>92779</v>
      </c>
      <c r="C896" s="58" t="s">
        <v>210</v>
      </c>
      <c r="D896" s="37" t="s">
        <v>211</v>
      </c>
      <c r="E896" s="33">
        <v>1386</v>
      </c>
      <c r="F896" s="33">
        <v>6.84</v>
      </c>
      <c r="G896" s="60">
        <f t="shared" si="108"/>
        <v>9480.24</v>
      </c>
    </row>
    <row r="897" spans="1:8" x14ac:dyDescent="0.25">
      <c r="A897" s="34" t="s">
        <v>1916</v>
      </c>
      <c r="B897" s="80"/>
      <c r="C897" s="76" t="s">
        <v>382</v>
      </c>
      <c r="D897" s="43" t="s">
        <v>57</v>
      </c>
      <c r="E897" s="81"/>
      <c r="F897" s="81"/>
      <c r="G897" s="87"/>
    </row>
    <row r="898" spans="1:8" ht="56.25" x14ac:dyDescent="0.25">
      <c r="A898" s="31" t="s">
        <v>1917</v>
      </c>
      <c r="B898" s="61">
        <v>92513</v>
      </c>
      <c r="C898" s="58" t="s">
        <v>1577</v>
      </c>
      <c r="D898" s="37" t="s">
        <v>60</v>
      </c>
      <c r="E898" s="33">
        <v>9.4499999999999993</v>
      </c>
      <c r="F898" s="33">
        <v>23.89</v>
      </c>
      <c r="G898" s="60">
        <f t="shared" ref="G898:G901" si="109">ROUND(E898*F898,2)</f>
        <v>225.76</v>
      </c>
    </row>
    <row r="899" spans="1:8" ht="45" x14ac:dyDescent="0.25">
      <c r="A899" s="31" t="s">
        <v>1918</v>
      </c>
      <c r="B899" s="61" t="s">
        <v>261</v>
      </c>
      <c r="C899" s="58" t="s">
        <v>262</v>
      </c>
      <c r="D899" s="37" t="s">
        <v>60</v>
      </c>
      <c r="E899" s="33">
        <v>9.4499999999999993</v>
      </c>
      <c r="F899" s="33">
        <v>13.39</v>
      </c>
      <c r="G899" s="60">
        <f t="shared" si="109"/>
        <v>126.54</v>
      </c>
    </row>
    <row r="900" spans="1:8" ht="45" x14ac:dyDescent="0.25">
      <c r="A900" s="31" t="s">
        <v>1919</v>
      </c>
      <c r="B900" s="61" t="s">
        <v>259</v>
      </c>
      <c r="C900" s="58" t="s">
        <v>1074</v>
      </c>
      <c r="D900" s="37" t="s">
        <v>183</v>
      </c>
      <c r="E900" s="33">
        <v>2.36</v>
      </c>
      <c r="F900" s="33">
        <v>415.8</v>
      </c>
      <c r="G900" s="60">
        <f t="shared" si="109"/>
        <v>981.29</v>
      </c>
    </row>
    <row r="901" spans="1:8" ht="22.5" x14ac:dyDescent="0.25">
      <c r="A901" s="31" t="s">
        <v>1920</v>
      </c>
      <c r="B901" s="61">
        <v>92788</v>
      </c>
      <c r="C901" s="58" t="s">
        <v>210</v>
      </c>
      <c r="D901" s="37" t="s">
        <v>211</v>
      </c>
      <c r="E901" s="33">
        <v>424.8</v>
      </c>
      <c r="F901" s="33">
        <v>5.21</v>
      </c>
      <c r="G901" s="60">
        <f t="shared" si="109"/>
        <v>2213.21</v>
      </c>
    </row>
    <row r="902" spans="1:8" x14ac:dyDescent="0.25">
      <c r="A902" s="52" t="s">
        <v>64</v>
      </c>
      <c r="B902" s="53"/>
      <c r="C902" s="25" t="s">
        <v>64</v>
      </c>
      <c r="D902" s="26" t="s">
        <v>64</v>
      </c>
      <c r="E902" s="25"/>
      <c r="F902" s="53" t="s">
        <v>8</v>
      </c>
      <c r="G902" s="27">
        <f>SUM(G880:G901)</f>
        <v>28207.179999999997</v>
      </c>
      <c r="H902" s="230"/>
    </row>
    <row r="903" spans="1:8" s="41" customFormat="1" x14ac:dyDescent="0.25">
      <c r="A903" s="34" t="s">
        <v>1435</v>
      </c>
      <c r="B903" s="80"/>
      <c r="C903" s="76" t="s">
        <v>383</v>
      </c>
      <c r="D903" s="43" t="s">
        <v>57</v>
      </c>
      <c r="E903" s="81"/>
      <c r="F903" s="81"/>
      <c r="G903" s="87"/>
    </row>
    <row r="904" spans="1:8" x14ac:dyDescent="0.25">
      <c r="A904" s="34" t="s">
        <v>1436</v>
      </c>
      <c r="B904" s="80"/>
      <c r="C904" s="76" t="s">
        <v>372</v>
      </c>
      <c r="D904" s="43" t="s">
        <v>57</v>
      </c>
      <c r="E904" s="81"/>
      <c r="F904" s="81"/>
      <c r="G904" s="87"/>
    </row>
    <row r="905" spans="1:8" ht="33.75" x14ac:dyDescent="0.25">
      <c r="A905" s="31" t="s">
        <v>1437</v>
      </c>
      <c r="B905" s="61">
        <v>83534</v>
      </c>
      <c r="C905" s="58" t="s">
        <v>1038</v>
      </c>
      <c r="D905" s="37" t="s">
        <v>183</v>
      </c>
      <c r="E905" s="33">
        <v>0.66</v>
      </c>
      <c r="F905" s="33">
        <v>445.95</v>
      </c>
      <c r="G905" s="60">
        <f t="shared" ref="G905:G911" si="110">ROUND(E905*F905,2)</f>
        <v>294.33</v>
      </c>
    </row>
    <row r="906" spans="1:8" ht="22.5" x14ac:dyDescent="0.25">
      <c r="A906" s="31" t="s">
        <v>1438</v>
      </c>
      <c r="B906" s="61" t="s">
        <v>373</v>
      </c>
      <c r="C906" s="58" t="s">
        <v>374</v>
      </c>
      <c r="D906" s="37" t="s">
        <v>183</v>
      </c>
      <c r="E906" s="33">
        <v>3.31</v>
      </c>
      <c r="F906" s="33">
        <v>348.5</v>
      </c>
      <c r="G906" s="60">
        <f t="shared" si="110"/>
        <v>1153.54</v>
      </c>
    </row>
    <row r="907" spans="1:8" ht="56.25" x14ac:dyDescent="0.25">
      <c r="A907" s="31" t="s">
        <v>1439</v>
      </c>
      <c r="B907" s="61">
        <v>92513</v>
      </c>
      <c r="C907" s="58" t="s">
        <v>1577</v>
      </c>
      <c r="D907" s="37" t="s">
        <v>60</v>
      </c>
      <c r="E907" s="33">
        <v>3.8</v>
      </c>
      <c r="F907" s="33">
        <v>23.89</v>
      </c>
      <c r="G907" s="60">
        <f t="shared" si="110"/>
        <v>90.78</v>
      </c>
    </row>
    <row r="908" spans="1:8" ht="22.5" x14ac:dyDescent="0.25">
      <c r="A908" s="31" t="s">
        <v>1440</v>
      </c>
      <c r="B908" s="61">
        <v>92788</v>
      </c>
      <c r="C908" s="58" t="s">
        <v>210</v>
      </c>
      <c r="D908" s="37" t="s">
        <v>211</v>
      </c>
      <c r="E908" s="33">
        <v>529.6</v>
      </c>
      <c r="F908" s="33">
        <v>5.21</v>
      </c>
      <c r="G908" s="60">
        <f t="shared" si="110"/>
        <v>2759.22</v>
      </c>
    </row>
    <row r="909" spans="1:8" ht="33.75" x14ac:dyDescent="0.25">
      <c r="A909" s="31" t="s">
        <v>1441</v>
      </c>
      <c r="B909" s="61">
        <v>90092</v>
      </c>
      <c r="C909" s="58" t="s">
        <v>292</v>
      </c>
      <c r="D909" s="37" t="s">
        <v>183</v>
      </c>
      <c r="E909" s="33">
        <v>119.99</v>
      </c>
      <c r="F909" s="33">
        <v>4.79</v>
      </c>
      <c r="G909" s="60">
        <f t="shared" si="110"/>
        <v>574.75</v>
      </c>
    </row>
    <row r="910" spans="1:8" ht="90" x14ac:dyDescent="0.25">
      <c r="A910" s="31" t="s">
        <v>1921</v>
      </c>
      <c r="B910" s="61">
        <v>93362</v>
      </c>
      <c r="C910" s="58" t="s">
        <v>1071</v>
      </c>
      <c r="D910" s="37" t="s">
        <v>183</v>
      </c>
      <c r="E910" s="33">
        <v>80.3</v>
      </c>
      <c r="F910" s="33">
        <v>9.2100000000000009</v>
      </c>
      <c r="G910" s="60">
        <f t="shared" si="110"/>
        <v>739.56</v>
      </c>
    </row>
    <row r="911" spans="1:8" ht="56.25" x14ac:dyDescent="0.25">
      <c r="A911" s="31" t="s">
        <v>1922</v>
      </c>
      <c r="B911" s="61" t="s">
        <v>375</v>
      </c>
      <c r="C911" s="58" t="s">
        <v>376</v>
      </c>
      <c r="D911" s="37" t="s">
        <v>183</v>
      </c>
      <c r="E911" s="33">
        <v>9.92</v>
      </c>
      <c r="F911" s="33">
        <v>218.88</v>
      </c>
      <c r="G911" s="60">
        <f t="shared" si="110"/>
        <v>2171.29</v>
      </c>
    </row>
    <row r="912" spans="1:8" x14ac:dyDescent="0.25">
      <c r="A912" s="34" t="s">
        <v>1442</v>
      </c>
      <c r="B912" s="80"/>
      <c r="C912" s="76" t="s">
        <v>384</v>
      </c>
      <c r="D912" s="43" t="s">
        <v>57</v>
      </c>
      <c r="E912" s="81"/>
      <c r="F912" s="81"/>
      <c r="G912" s="87"/>
    </row>
    <row r="913" spans="1:8" ht="67.5" x14ac:dyDescent="0.25">
      <c r="A913" s="31" t="s">
        <v>1443</v>
      </c>
      <c r="B913" s="61">
        <v>92418</v>
      </c>
      <c r="C913" s="58" t="s">
        <v>1556</v>
      </c>
      <c r="D913" s="37" t="s">
        <v>60</v>
      </c>
      <c r="E913" s="33">
        <v>81.2</v>
      </c>
      <c r="F913" s="33">
        <v>54.56</v>
      </c>
      <c r="G913" s="60">
        <f t="shared" ref="G913:G916" si="111">ROUND(E913*F913,2)</f>
        <v>4430.2700000000004</v>
      </c>
    </row>
    <row r="914" spans="1:8" ht="78.75" x14ac:dyDescent="0.25">
      <c r="A914" s="31" t="s">
        <v>1444</v>
      </c>
      <c r="B914" s="61">
        <v>83515</v>
      </c>
      <c r="C914" s="58" t="s">
        <v>381</v>
      </c>
      <c r="D914" s="37" t="s">
        <v>183</v>
      </c>
      <c r="E914" s="33">
        <v>55.68</v>
      </c>
      <c r="F914" s="33">
        <v>11.43</v>
      </c>
      <c r="G914" s="60">
        <f t="shared" si="111"/>
        <v>636.41999999999996</v>
      </c>
    </row>
    <row r="915" spans="1:8" ht="45" x14ac:dyDescent="0.25">
      <c r="A915" s="31" t="s">
        <v>1445</v>
      </c>
      <c r="B915" s="61" t="s">
        <v>259</v>
      </c>
      <c r="C915" s="58" t="s">
        <v>1074</v>
      </c>
      <c r="D915" s="37" t="s">
        <v>183</v>
      </c>
      <c r="E915" s="33">
        <v>10.44</v>
      </c>
      <c r="F915" s="33">
        <v>415.8</v>
      </c>
      <c r="G915" s="60">
        <f t="shared" si="111"/>
        <v>4340.95</v>
      </c>
    </row>
    <row r="916" spans="1:8" ht="22.5" x14ac:dyDescent="0.25">
      <c r="A916" s="31" t="s">
        <v>1446</v>
      </c>
      <c r="B916" s="61">
        <v>92779</v>
      </c>
      <c r="C916" s="58" t="s">
        <v>210</v>
      </c>
      <c r="D916" s="37" t="s">
        <v>211</v>
      </c>
      <c r="E916" s="33">
        <v>1879.2</v>
      </c>
      <c r="F916" s="33">
        <v>6.84</v>
      </c>
      <c r="G916" s="60">
        <f t="shared" si="111"/>
        <v>12853.73</v>
      </c>
    </row>
    <row r="917" spans="1:8" x14ac:dyDescent="0.25">
      <c r="A917" s="34" t="s">
        <v>1447</v>
      </c>
      <c r="B917" s="80"/>
      <c r="C917" s="76" t="s">
        <v>382</v>
      </c>
      <c r="D917" s="43" t="s">
        <v>57</v>
      </c>
      <c r="E917" s="81"/>
      <c r="F917" s="81"/>
      <c r="G917" s="87"/>
    </row>
    <row r="918" spans="1:8" ht="56.25" x14ac:dyDescent="0.25">
      <c r="A918" s="31" t="s">
        <v>1448</v>
      </c>
      <c r="B918" s="61">
        <v>92513</v>
      </c>
      <c r="C918" s="58" t="s">
        <v>1577</v>
      </c>
      <c r="D918" s="37" t="s">
        <v>60</v>
      </c>
      <c r="E918" s="33">
        <v>13.23</v>
      </c>
      <c r="F918" s="33">
        <v>23.89</v>
      </c>
      <c r="G918" s="60">
        <f t="shared" ref="G918:G921" si="112">ROUND(E918*F918,2)</f>
        <v>316.06</v>
      </c>
    </row>
    <row r="919" spans="1:8" ht="45" x14ac:dyDescent="0.25">
      <c r="A919" s="31" t="s">
        <v>1449</v>
      </c>
      <c r="B919" s="61" t="s">
        <v>261</v>
      </c>
      <c r="C919" s="58" t="s">
        <v>262</v>
      </c>
      <c r="D919" s="37" t="s">
        <v>60</v>
      </c>
      <c r="E919" s="33">
        <v>13.23</v>
      </c>
      <c r="F919" s="33">
        <v>13.39</v>
      </c>
      <c r="G919" s="60">
        <f t="shared" si="112"/>
        <v>177.15</v>
      </c>
    </row>
    <row r="920" spans="1:8" ht="45" x14ac:dyDescent="0.25">
      <c r="A920" s="31" t="s">
        <v>1450</v>
      </c>
      <c r="B920" s="61" t="s">
        <v>259</v>
      </c>
      <c r="C920" s="58" t="s">
        <v>1074</v>
      </c>
      <c r="D920" s="37" t="s">
        <v>183</v>
      </c>
      <c r="E920" s="33">
        <v>3.31</v>
      </c>
      <c r="F920" s="33">
        <v>415.8</v>
      </c>
      <c r="G920" s="60">
        <f t="shared" si="112"/>
        <v>1376.3</v>
      </c>
    </row>
    <row r="921" spans="1:8" ht="22.5" x14ac:dyDescent="0.25">
      <c r="A921" s="31" t="s">
        <v>1451</v>
      </c>
      <c r="B921" s="61">
        <v>92788</v>
      </c>
      <c r="C921" s="58" t="s">
        <v>210</v>
      </c>
      <c r="D921" s="37" t="s">
        <v>211</v>
      </c>
      <c r="E921" s="33">
        <v>595.79999999999995</v>
      </c>
      <c r="F921" s="33">
        <v>5.21</v>
      </c>
      <c r="G921" s="60">
        <f t="shared" si="112"/>
        <v>3104.12</v>
      </c>
    </row>
    <row r="922" spans="1:8" x14ac:dyDescent="0.25">
      <c r="A922" s="52" t="s">
        <v>64</v>
      </c>
      <c r="B922" s="53"/>
      <c r="C922" s="25" t="s">
        <v>64</v>
      </c>
      <c r="D922" s="26" t="s">
        <v>64</v>
      </c>
      <c r="E922" s="25"/>
      <c r="F922" s="53" t="s">
        <v>8</v>
      </c>
      <c r="G922" s="27">
        <f>SUM(G905:G921)</f>
        <v>35018.47</v>
      </c>
      <c r="H922" s="230"/>
    </row>
    <row r="923" spans="1:8" s="41" customFormat="1" x14ac:dyDescent="0.25">
      <c r="A923" s="34" t="s">
        <v>1452</v>
      </c>
      <c r="B923" s="80"/>
      <c r="C923" s="76" t="s">
        <v>385</v>
      </c>
      <c r="D923" s="43" t="s">
        <v>57</v>
      </c>
      <c r="E923" s="81"/>
      <c r="F923" s="81"/>
      <c r="G923" s="87"/>
    </row>
    <row r="924" spans="1:8" x14ac:dyDescent="0.25">
      <c r="A924" s="34" t="s">
        <v>1453</v>
      </c>
      <c r="B924" s="80"/>
      <c r="C924" s="76" t="s">
        <v>386</v>
      </c>
      <c r="D924" s="43" t="s">
        <v>57</v>
      </c>
      <c r="E924" s="81"/>
      <c r="F924" s="81"/>
      <c r="G924" s="87"/>
    </row>
    <row r="925" spans="1:8" ht="22.5" x14ac:dyDescent="0.25">
      <c r="A925" s="31" t="s">
        <v>1454</v>
      </c>
      <c r="B925" s="61" t="s">
        <v>387</v>
      </c>
      <c r="C925" s="58" t="s">
        <v>388</v>
      </c>
      <c r="D925" s="37" t="s">
        <v>389</v>
      </c>
      <c r="E925" s="33">
        <v>1</v>
      </c>
      <c r="F925" s="33">
        <v>31161.22</v>
      </c>
      <c r="G925" s="60">
        <f t="shared" ref="G925:G929" si="113">ROUND(E925*F925,2)</f>
        <v>31161.22</v>
      </c>
    </row>
    <row r="926" spans="1:8" x14ac:dyDescent="0.25">
      <c r="A926" s="31" t="s">
        <v>1455</v>
      </c>
      <c r="B926" s="61" t="s">
        <v>390</v>
      </c>
      <c r="C926" s="58" t="s">
        <v>391</v>
      </c>
      <c r="D926" s="37" t="s">
        <v>389</v>
      </c>
      <c r="E926" s="33">
        <v>2</v>
      </c>
      <c r="F926" s="33">
        <v>3878.89</v>
      </c>
      <c r="G926" s="60">
        <f t="shared" si="113"/>
        <v>7757.78</v>
      </c>
    </row>
    <row r="927" spans="1:8" x14ac:dyDescent="0.25">
      <c r="A927" s="31" t="s">
        <v>1456</v>
      </c>
      <c r="B927" s="61" t="s">
        <v>392</v>
      </c>
      <c r="C927" s="58" t="s">
        <v>393</v>
      </c>
      <c r="D927" s="37" t="s">
        <v>389</v>
      </c>
      <c r="E927" s="33">
        <v>1</v>
      </c>
      <c r="F927" s="33">
        <v>3940.11</v>
      </c>
      <c r="G927" s="60">
        <f t="shared" si="113"/>
        <v>3940.11</v>
      </c>
    </row>
    <row r="928" spans="1:8" x14ac:dyDescent="0.25">
      <c r="A928" s="31" t="s">
        <v>1457</v>
      </c>
      <c r="B928" s="61" t="s">
        <v>394</v>
      </c>
      <c r="C928" s="58" t="s">
        <v>395</v>
      </c>
      <c r="D928" s="37" t="s">
        <v>389</v>
      </c>
      <c r="E928" s="33">
        <v>1</v>
      </c>
      <c r="F928" s="33">
        <v>4419.9399999999996</v>
      </c>
      <c r="G928" s="60">
        <f t="shared" si="113"/>
        <v>4419.9399999999996</v>
      </c>
    </row>
    <row r="929" spans="1:7" x14ac:dyDescent="0.25">
      <c r="A929" s="31" t="s">
        <v>1458</v>
      </c>
      <c r="B929" s="61" t="s">
        <v>396</v>
      </c>
      <c r="C929" s="58" t="s">
        <v>397</v>
      </c>
      <c r="D929" s="37" t="s">
        <v>389</v>
      </c>
      <c r="E929" s="33">
        <v>2</v>
      </c>
      <c r="F929" s="33">
        <v>4419.9399999999996</v>
      </c>
      <c r="G929" s="60">
        <f t="shared" si="113"/>
        <v>8839.8799999999992</v>
      </c>
    </row>
    <row r="930" spans="1:7" x14ac:dyDescent="0.25">
      <c r="A930" s="34" t="s">
        <v>1459</v>
      </c>
      <c r="B930" s="80"/>
      <c r="C930" s="76" t="s">
        <v>398</v>
      </c>
      <c r="D930" s="43" t="s">
        <v>57</v>
      </c>
      <c r="E930" s="81"/>
      <c r="F930" s="81"/>
      <c r="G930" s="87"/>
    </row>
    <row r="931" spans="1:7" x14ac:dyDescent="0.25">
      <c r="A931" s="31" t="s">
        <v>1460</v>
      </c>
      <c r="B931" s="61" t="s">
        <v>399</v>
      </c>
      <c r="C931" s="58" t="s">
        <v>400</v>
      </c>
      <c r="D931" s="37" t="s">
        <v>389</v>
      </c>
      <c r="E931" s="33">
        <v>2</v>
      </c>
      <c r="F931" s="33">
        <v>197.57</v>
      </c>
      <c r="G931" s="60">
        <f t="shared" ref="G931:G934" si="114">ROUND(E931*F931,2)</f>
        <v>395.14</v>
      </c>
    </row>
    <row r="932" spans="1:7" x14ac:dyDescent="0.25">
      <c r="A932" s="31" t="s">
        <v>1923</v>
      </c>
      <c r="B932" s="61" t="s">
        <v>401</v>
      </c>
      <c r="C932" s="58" t="s">
        <v>402</v>
      </c>
      <c r="D932" s="37" t="s">
        <v>389</v>
      </c>
      <c r="E932" s="33">
        <v>2</v>
      </c>
      <c r="F932" s="33">
        <v>242.78</v>
      </c>
      <c r="G932" s="60">
        <f t="shared" si="114"/>
        <v>485.56</v>
      </c>
    </row>
    <row r="933" spans="1:7" x14ac:dyDescent="0.25">
      <c r="A933" s="31" t="s">
        <v>1924</v>
      </c>
      <c r="B933" s="61" t="s">
        <v>403</v>
      </c>
      <c r="C933" s="58" t="s">
        <v>404</v>
      </c>
      <c r="D933" s="37" t="s">
        <v>389</v>
      </c>
      <c r="E933" s="33">
        <v>1</v>
      </c>
      <c r="F933" s="33">
        <v>392.41</v>
      </c>
      <c r="G933" s="60">
        <f t="shared" si="114"/>
        <v>392.41</v>
      </c>
    </row>
    <row r="934" spans="1:7" x14ac:dyDescent="0.25">
      <c r="A934" s="31" t="s">
        <v>1925</v>
      </c>
      <c r="B934" s="61" t="s">
        <v>405</v>
      </c>
      <c r="C934" s="58" t="s">
        <v>406</v>
      </c>
      <c r="D934" s="37" t="s">
        <v>389</v>
      </c>
      <c r="E934" s="33">
        <v>6</v>
      </c>
      <c r="F934" s="33">
        <v>205.16</v>
      </c>
      <c r="G934" s="60">
        <f t="shared" si="114"/>
        <v>1230.96</v>
      </c>
    </row>
    <row r="935" spans="1:7" x14ac:dyDescent="0.25">
      <c r="A935" s="34" t="s">
        <v>1926</v>
      </c>
      <c r="B935" s="80"/>
      <c r="C935" s="76" t="s">
        <v>407</v>
      </c>
      <c r="D935" s="43" t="s">
        <v>57</v>
      </c>
      <c r="E935" s="81"/>
      <c r="F935" s="81"/>
      <c r="G935" s="87"/>
    </row>
    <row r="936" spans="1:7" ht="22.5" x14ac:dyDescent="0.25">
      <c r="A936" s="31" t="s">
        <v>1927</v>
      </c>
      <c r="B936" s="61" t="s">
        <v>408</v>
      </c>
      <c r="C936" s="58" t="s">
        <v>409</v>
      </c>
      <c r="D936" s="37" t="s">
        <v>111</v>
      </c>
      <c r="E936" s="33">
        <v>63.5</v>
      </c>
      <c r="F936" s="33">
        <v>61.32</v>
      </c>
      <c r="G936" s="60">
        <f t="shared" ref="G936:G951" si="115">ROUND(E936*F936,2)</f>
        <v>3893.82</v>
      </c>
    </row>
    <row r="937" spans="1:7" ht="22.5" x14ac:dyDescent="0.25">
      <c r="A937" s="31" t="s">
        <v>1928</v>
      </c>
      <c r="B937" s="61" t="s">
        <v>410</v>
      </c>
      <c r="C937" s="58" t="s">
        <v>411</v>
      </c>
      <c r="D937" s="37" t="s">
        <v>111</v>
      </c>
      <c r="E937" s="33">
        <v>36.4</v>
      </c>
      <c r="F937" s="33">
        <v>54.25</v>
      </c>
      <c r="G937" s="60">
        <f t="shared" si="115"/>
        <v>1974.7</v>
      </c>
    </row>
    <row r="938" spans="1:7" ht="22.5" x14ac:dyDescent="0.25">
      <c r="A938" s="31" t="s">
        <v>1929</v>
      </c>
      <c r="B938" s="61" t="s">
        <v>412</v>
      </c>
      <c r="C938" s="58" t="s">
        <v>413</v>
      </c>
      <c r="D938" s="37" t="s">
        <v>111</v>
      </c>
      <c r="E938" s="33">
        <v>50.76</v>
      </c>
      <c r="F938" s="33">
        <v>68.11</v>
      </c>
      <c r="G938" s="60">
        <f t="shared" si="115"/>
        <v>3457.26</v>
      </c>
    </row>
    <row r="939" spans="1:7" ht="22.5" x14ac:dyDescent="0.25">
      <c r="A939" s="31" t="s">
        <v>1930</v>
      </c>
      <c r="B939" s="61" t="s">
        <v>414</v>
      </c>
      <c r="C939" s="58" t="s">
        <v>415</v>
      </c>
      <c r="D939" s="37" t="s">
        <v>111</v>
      </c>
      <c r="E939" s="33">
        <v>26.98</v>
      </c>
      <c r="F939" s="33">
        <v>97.24</v>
      </c>
      <c r="G939" s="60">
        <f t="shared" si="115"/>
        <v>2623.54</v>
      </c>
    </row>
    <row r="940" spans="1:7" ht="22.5" x14ac:dyDescent="0.25">
      <c r="A940" s="31" t="s">
        <v>1931</v>
      </c>
      <c r="B940" s="61" t="s">
        <v>416</v>
      </c>
      <c r="C940" s="58" t="s">
        <v>417</v>
      </c>
      <c r="D940" s="37" t="s">
        <v>111</v>
      </c>
      <c r="E940" s="33">
        <v>32.799999999999997</v>
      </c>
      <c r="F940" s="33">
        <v>104.29</v>
      </c>
      <c r="G940" s="60">
        <f t="shared" si="115"/>
        <v>3420.71</v>
      </c>
    </row>
    <row r="941" spans="1:7" ht="22.5" x14ac:dyDescent="0.25">
      <c r="A941" s="31" t="s">
        <v>1932</v>
      </c>
      <c r="B941" s="61" t="s">
        <v>418</v>
      </c>
      <c r="C941" s="58" t="s">
        <v>419</v>
      </c>
      <c r="D941" s="37" t="s">
        <v>111</v>
      </c>
      <c r="E941" s="33">
        <v>16.399999999999999</v>
      </c>
      <c r="F941" s="33">
        <v>114.5</v>
      </c>
      <c r="G941" s="60">
        <f t="shared" si="115"/>
        <v>1877.8</v>
      </c>
    </row>
    <row r="942" spans="1:7" ht="33.75" x14ac:dyDescent="0.25">
      <c r="A942" s="31" t="s">
        <v>1933</v>
      </c>
      <c r="B942" s="61" t="s">
        <v>420</v>
      </c>
      <c r="C942" s="58" t="s">
        <v>421</v>
      </c>
      <c r="D942" s="37" t="s">
        <v>111</v>
      </c>
      <c r="E942" s="33">
        <v>63.5</v>
      </c>
      <c r="F942" s="33">
        <v>39.99</v>
      </c>
      <c r="G942" s="60">
        <f t="shared" si="115"/>
        <v>2539.37</v>
      </c>
    </row>
    <row r="943" spans="1:7" ht="33.75" x14ac:dyDescent="0.25">
      <c r="A943" s="31" t="s">
        <v>1934</v>
      </c>
      <c r="B943" s="61" t="s">
        <v>422</v>
      </c>
      <c r="C943" s="58" t="s">
        <v>423</v>
      </c>
      <c r="D943" s="37" t="s">
        <v>111</v>
      </c>
      <c r="E943" s="33">
        <v>36.4</v>
      </c>
      <c r="F943" s="33">
        <v>38.72</v>
      </c>
      <c r="G943" s="60">
        <f t="shared" si="115"/>
        <v>1409.41</v>
      </c>
    </row>
    <row r="944" spans="1:7" ht="33.75" x14ac:dyDescent="0.25">
      <c r="A944" s="31" t="s">
        <v>1935</v>
      </c>
      <c r="B944" s="61" t="s">
        <v>424</v>
      </c>
      <c r="C944" s="58" t="s">
        <v>425</v>
      </c>
      <c r="D944" s="37" t="s">
        <v>111</v>
      </c>
      <c r="E944" s="33">
        <v>50.76</v>
      </c>
      <c r="F944" s="33">
        <v>41</v>
      </c>
      <c r="G944" s="60">
        <f t="shared" si="115"/>
        <v>2081.16</v>
      </c>
    </row>
    <row r="945" spans="1:8" ht="33.75" x14ac:dyDescent="0.25">
      <c r="A945" s="31" t="s">
        <v>1936</v>
      </c>
      <c r="B945" s="61" t="s">
        <v>426</v>
      </c>
      <c r="C945" s="58" t="s">
        <v>427</v>
      </c>
      <c r="D945" s="37" t="s">
        <v>111</v>
      </c>
      <c r="E945" s="33">
        <v>26.98</v>
      </c>
      <c r="F945" s="33">
        <v>58.55</v>
      </c>
      <c r="G945" s="60">
        <f t="shared" si="115"/>
        <v>1579.68</v>
      </c>
    </row>
    <row r="946" spans="1:8" ht="33.75" x14ac:dyDescent="0.25">
      <c r="A946" s="31" t="s">
        <v>1937</v>
      </c>
      <c r="B946" s="61" t="s">
        <v>428</v>
      </c>
      <c r="C946" s="58" t="s">
        <v>429</v>
      </c>
      <c r="D946" s="37" t="s">
        <v>111</v>
      </c>
      <c r="E946" s="33">
        <v>32.799999999999997</v>
      </c>
      <c r="F946" s="33">
        <v>59.8</v>
      </c>
      <c r="G946" s="60">
        <f t="shared" si="115"/>
        <v>1961.44</v>
      </c>
    </row>
    <row r="947" spans="1:8" ht="33.75" x14ac:dyDescent="0.25">
      <c r="A947" s="31" t="s">
        <v>1938</v>
      </c>
      <c r="B947" s="61" t="s">
        <v>430</v>
      </c>
      <c r="C947" s="58" t="s">
        <v>431</v>
      </c>
      <c r="D947" s="37" t="s">
        <v>111</v>
      </c>
      <c r="E947" s="33">
        <v>16.399999999999999</v>
      </c>
      <c r="F947" s="33">
        <v>64.23</v>
      </c>
      <c r="G947" s="60">
        <f t="shared" si="115"/>
        <v>1053.3699999999999</v>
      </c>
    </row>
    <row r="948" spans="1:8" x14ac:dyDescent="0.25">
      <c r="A948" s="31" t="s">
        <v>1939</v>
      </c>
      <c r="B948" s="61" t="s">
        <v>432</v>
      </c>
      <c r="C948" s="58" t="s">
        <v>433</v>
      </c>
      <c r="D948" s="37" t="s">
        <v>211</v>
      </c>
      <c r="E948" s="33">
        <v>14.8</v>
      </c>
      <c r="F948" s="33">
        <v>114.23</v>
      </c>
      <c r="G948" s="60">
        <f t="shared" si="115"/>
        <v>1690.6</v>
      </c>
    </row>
    <row r="949" spans="1:8" x14ac:dyDescent="0.25">
      <c r="A949" s="31" t="s">
        <v>1940</v>
      </c>
      <c r="B949" s="61" t="s">
        <v>434</v>
      </c>
      <c r="C949" s="58" t="s">
        <v>435</v>
      </c>
      <c r="D949" s="37" t="s">
        <v>211</v>
      </c>
      <c r="E949" s="33">
        <v>100</v>
      </c>
      <c r="F949" s="33">
        <v>25.6</v>
      </c>
      <c r="G949" s="60">
        <f t="shared" si="115"/>
        <v>2560</v>
      </c>
    </row>
    <row r="950" spans="1:8" x14ac:dyDescent="0.25">
      <c r="A950" s="31" t="s">
        <v>1941</v>
      </c>
      <c r="B950" s="61" t="s">
        <v>436</v>
      </c>
      <c r="C950" s="58" t="s">
        <v>437</v>
      </c>
      <c r="D950" s="37" t="s">
        <v>211</v>
      </c>
      <c r="E950" s="33">
        <v>10</v>
      </c>
      <c r="F950" s="33">
        <v>102</v>
      </c>
      <c r="G950" s="60">
        <f t="shared" si="115"/>
        <v>1020</v>
      </c>
    </row>
    <row r="951" spans="1:8" x14ac:dyDescent="0.25">
      <c r="A951" s="31" t="s">
        <v>1942</v>
      </c>
      <c r="B951" s="61" t="s">
        <v>438</v>
      </c>
      <c r="C951" s="58" t="s">
        <v>439</v>
      </c>
      <c r="D951" s="37" t="s">
        <v>440</v>
      </c>
      <c r="E951" s="33">
        <v>1</v>
      </c>
      <c r="F951" s="33">
        <v>1756</v>
      </c>
      <c r="G951" s="60">
        <f t="shared" si="115"/>
        <v>1756</v>
      </c>
    </row>
    <row r="952" spans="1:8" x14ac:dyDescent="0.25">
      <c r="A952" s="34" t="s">
        <v>1461</v>
      </c>
      <c r="B952" s="80"/>
      <c r="C952" s="76" t="s">
        <v>441</v>
      </c>
      <c r="D952" s="43" t="s">
        <v>57</v>
      </c>
      <c r="E952" s="81"/>
      <c r="F952" s="81"/>
      <c r="G952" s="87"/>
    </row>
    <row r="953" spans="1:8" x14ac:dyDescent="0.25">
      <c r="A953" s="31" t="s">
        <v>1462</v>
      </c>
      <c r="B953" s="61" t="s">
        <v>442</v>
      </c>
      <c r="C953" s="58" t="s">
        <v>443</v>
      </c>
      <c r="D953" s="37" t="s">
        <v>389</v>
      </c>
      <c r="E953" s="33">
        <v>6</v>
      </c>
      <c r="F953" s="33">
        <v>1500</v>
      </c>
      <c r="G953" s="60">
        <f t="shared" ref="G953:G954" si="116">ROUND(E953*F953,2)</f>
        <v>9000</v>
      </c>
    </row>
    <row r="954" spans="1:8" x14ac:dyDescent="0.25">
      <c r="A954" s="31" t="s">
        <v>1943</v>
      </c>
      <c r="B954" s="61" t="s">
        <v>444</v>
      </c>
      <c r="C954" s="58" t="s">
        <v>445</v>
      </c>
      <c r="D954" s="37" t="s">
        <v>389</v>
      </c>
      <c r="E954" s="33">
        <v>1</v>
      </c>
      <c r="F954" s="33">
        <v>2500</v>
      </c>
      <c r="G954" s="60">
        <f t="shared" si="116"/>
        <v>2500</v>
      </c>
    </row>
    <row r="955" spans="1:8" x14ac:dyDescent="0.25">
      <c r="A955" s="56" t="s">
        <v>64</v>
      </c>
      <c r="B955" s="57"/>
      <c r="C955" s="25" t="s">
        <v>64</v>
      </c>
      <c r="D955" s="26" t="s">
        <v>64</v>
      </c>
      <c r="E955" s="25"/>
      <c r="F955" s="57" t="s">
        <v>8</v>
      </c>
      <c r="G955" s="27">
        <f>SUM(G924:G954)</f>
        <v>105021.86</v>
      </c>
      <c r="H955" s="230"/>
    </row>
    <row r="956" spans="1:8" x14ac:dyDescent="0.25">
      <c r="A956" s="34" t="s">
        <v>1463</v>
      </c>
      <c r="B956" s="80"/>
      <c r="C956" s="76" t="s">
        <v>145</v>
      </c>
      <c r="D956" s="43" t="s">
        <v>57</v>
      </c>
      <c r="E956" s="81"/>
      <c r="F956" s="81"/>
      <c r="G956" s="87"/>
    </row>
    <row r="957" spans="1:8" x14ac:dyDescent="0.25">
      <c r="A957" s="34" t="s">
        <v>1464</v>
      </c>
      <c r="B957" s="80"/>
      <c r="C957" s="76" t="s">
        <v>146</v>
      </c>
      <c r="D957" s="43" t="s">
        <v>57</v>
      </c>
      <c r="E957" s="81"/>
      <c r="F957" s="81"/>
      <c r="G957" s="87"/>
    </row>
    <row r="958" spans="1:8" ht="22.5" x14ac:dyDescent="0.25">
      <c r="A958" s="31" t="s">
        <v>1465</v>
      </c>
      <c r="B958" s="61" t="s">
        <v>147</v>
      </c>
      <c r="C958" s="58" t="s">
        <v>446</v>
      </c>
      <c r="D958" s="37" t="s">
        <v>134</v>
      </c>
      <c r="E958" s="33">
        <v>1</v>
      </c>
      <c r="F958" s="33">
        <v>1946.28</v>
      </c>
      <c r="G958" s="60">
        <f t="shared" ref="G958:G961" si="117">ROUND(E958*F958,2)</f>
        <v>1946.28</v>
      </c>
    </row>
    <row r="959" spans="1:8" ht="33.75" x14ac:dyDescent="0.25">
      <c r="A959" s="31" t="s">
        <v>1466</v>
      </c>
      <c r="B959" s="61" t="s">
        <v>148</v>
      </c>
      <c r="C959" s="58" t="s">
        <v>447</v>
      </c>
      <c r="D959" s="37" t="s">
        <v>134</v>
      </c>
      <c r="E959" s="33">
        <v>6</v>
      </c>
      <c r="F959" s="33">
        <v>280.99</v>
      </c>
      <c r="G959" s="60">
        <f t="shared" si="117"/>
        <v>1685.94</v>
      </c>
    </row>
    <row r="960" spans="1:8" x14ac:dyDescent="0.25">
      <c r="A960" s="31" t="s">
        <v>1467</v>
      </c>
      <c r="B960" s="61" t="s">
        <v>149</v>
      </c>
      <c r="C960" s="58" t="s">
        <v>448</v>
      </c>
      <c r="D960" s="37" t="s">
        <v>134</v>
      </c>
      <c r="E960" s="33">
        <v>9</v>
      </c>
      <c r="F960" s="33">
        <v>189.52</v>
      </c>
      <c r="G960" s="60">
        <f t="shared" si="117"/>
        <v>1705.68</v>
      </c>
    </row>
    <row r="961" spans="1:7" x14ac:dyDescent="0.25">
      <c r="A961" s="31" t="s">
        <v>1468</v>
      </c>
      <c r="B961" s="61" t="s">
        <v>150</v>
      </c>
      <c r="C961" s="58" t="s">
        <v>449</v>
      </c>
      <c r="D961" s="37" t="s">
        <v>134</v>
      </c>
      <c r="E961" s="33">
        <v>1</v>
      </c>
      <c r="F961" s="33">
        <v>189.52</v>
      </c>
      <c r="G961" s="60">
        <f t="shared" si="117"/>
        <v>189.52</v>
      </c>
    </row>
    <row r="962" spans="1:7" x14ac:dyDescent="0.25">
      <c r="A962" s="31" t="s">
        <v>1469</v>
      </c>
      <c r="B962" s="80"/>
      <c r="C962" s="76" t="s">
        <v>151</v>
      </c>
      <c r="D962" s="43" t="s">
        <v>57</v>
      </c>
      <c r="E962" s="81"/>
      <c r="F962" s="81"/>
      <c r="G962" s="87"/>
    </row>
    <row r="963" spans="1:7" x14ac:dyDescent="0.25">
      <c r="A963" s="31" t="s">
        <v>1470</v>
      </c>
      <c r="B963" s="61" t="s">
        <v>152</v>
      </c>
      <c r="C963" s="58" t="s">
        <v>450</v>
      </c>
      <c r="D963" s="37" t="s">
        <v>134</v>
      </c>
      <c r="E963" s="33">
        <v>2</v>
      </c>
      <c r="F963" s="33">
        <v>1584</v>
      </c>
      <c r="G963" s="60">
        <f t="shared" ref="G963:G968" si="118">ROUND(E963*F963,2)</f>
        <v>3168</v>
      </c>
    </row>
    <row r="964" spans="1:7" x14ac:dyDescent="0.25">
      <c r="A964" s="31" t="s">
        <v>1471</v>
      </c>
      <c r="B964" s="61">
        <v>83635</v>
      </c>
      <c r="C964" s="58" t="s">
        <v>451</v>
      </c>
      <c r="D964" s="37" t="s">
        <v>134</v>
      </c>
      <c r="E964" s="33">
        <v>9</v>
      </c>
      <c r="F964" s="33">
        <v>175.67</v>
      </c>
      <c r="G964" s="60">
        <f t="shared" si="118"/>
        <v>1581.03</v>
      </c>
    </row>
    <row r="965" spans="1:7" x14ac:dyDescent="0.25">
      <c r="A965" s="31" t="s">
        <v>1472</v>
      </c>
      <c r="B965" s="61">
        <v>72554</v>
      </c>
      <c r="C965" s="58" t="s">
        <v>452</v>
      </c>
      <c r="D965" s="37" t="s">
        <v>134</v>
      </c>
      <c r="E965" s="33">
        <v>2</v>
      </c>
      <c r="F965" s="33">
        <v>489.64</v>
      </c>
      <c r="G965" s="60">
        <f t="shared" si="118"/>
        <v>979.28</v>
      </c>
    </row>
    <row r="966" spans="1:7" x14ac:dyDescent="0.25">
      <c r="A966" s="31" t="s">
        <v>1473</v>
      </c>
      <c r="B966" s="61" t="s">
        <v>153</v>
      </c>
      <c r="C966" s="58" t="s">
        <v>453</v>
      </c>
      <c r="D966" s="37" t="s">
        <v>134</v>
      </c>
      <c r="E966" s="33">
        <v>13</v>
      </c>
      <c r="F966" s="33">
        <v>44.88</v>
      </c>
      <c r="G966" s="60">
        <f t="shared" si="118"/>
        <v>583.44000000000005</v>
      </c>
    </row>
    <row r="967" spans="1:7" x14ac:dyDescent="0.25">
      <c r="A967" s="31" t="s">
        <v>1474</v>
      </c>
      <c r="B967" s="61" t="s">
        <v>154</v>
      </c>
      <c r="C967" s="58" t="s">
        <v>454</v>
      </c>
      <c r="D967" s="37" t="s">
        <v>134</v>
      </c>
      <c r="E967" s="33">
        <v>13</v>
      </c>
      <c r="F967" s="33">
        <v>43.33</v>
      </c>
      <c r="G967" s="60">
        <f t="shared" si="118"/>
        <v>563.29</v>
      </c>
    </row>
    <row r="968" spans="1:7" ht="22.5" x14ac:dyDescent="0.25">
      <c r="A968" s="31" t="s">
        <v>1475</v>
      </c>
      <c r="B968" s="61" t="s">
        <v>155</v>
      </c>
      <c r="C968" s="58" t="s">
        <v>455</v>
      </c>
      <c r="D968" s="37" t="s">
        <v>60</v>
      </c>
      <c r="E968" s="33">
        <v>5.2</v>
      </c>
      <c r="F968" s="33">
        <v>18.75</v>
      </c>
      <c r="G968" s="60">
        <f t="shared" si="118"/>
        <v>97.5</v>
      </c>
    </row>
    <row r="969" spans="1:7" x14ac:dyDescent="0.25">
      <c r="A969" s="34" t="s">
        <v>1944</v>
      </c>
      <c r="B969" s="80"/>
      <c r="C969" s="76" t="s">
        <v>156</v>
      </c>
      <c r="D969" s="43" t="s">
        <v>57</v>
      </c>
      <c r="E969" s="81"/>
      <c r="F969" s="81"/>
      <c r="G969" s="87"/>
    </row>
    <row r="970" spans="1:7" ht="22.5" x14ac:dyDescent="0.25">
      <c r="A970" s="31" t="s">
        <v>1945</v>
      </c>
      <c r="B970" s="61" t="s">
        <v>157</v>
      </c>
      <c r="C970" s="58" t="s">
        <v>456</v>
      </c>
      <c r="D970" s="37" t="s">
        <v>134</v>
      </c>
      <c r="E970" s="33">
        <v>1</v>
      </c>
      <c r="F970" s="33">
        <v>77.86</v>
      </c>
      <c r="G970" s="60">
        <f>ROUND(E970*F970,2)</f>
        <v>77.86</v>
      </c>
    </row>
    <row r="971" spans="1:7" x14ac:dyDescent="0.25">
      <c r="A971" s="34" t="s">
        <v>1946</v>
      </c>
      <c r="B971" s="80"/>
      <c r="C971" s="76" t="s">
        <v>158</v>
      </c>
      <c r="D971" s="43" t="s">
        <v>57</v>
      </c>
      <c r="E971" s="81"/>
      <c r="F971" s="81"/>
      <c r="G971" s="87"/>
    </row>
    <row r="972" spans="1:7" ht="33.75" x14ac:dyDescent="0.25">
      <c r="A972" s="31" t="s">
        <v>1947</v>
      </c>
      <c r="B972" s="61" t="s">
        <v>159</v>
      </c>
      <c r="C972" s="58" t="s">
        <v>457</v>
      </c>
      <c r="D972" s="37" t="s">
        <v>134</v>
      </c>
      <c r="E972" s="33">
        <v>1</v>
      </c>
      <c r="F972" s="33">
        <v>474.12</v>
      </c>
      <c r="G972" s="60">
        <f>ROUND(E972*F972,2)</f>
        <v>474.12</v>
      </c>
    </row>
    <row r="973" spans="1:7" x14ac:dyDescent="0.25">
      <c r="A973" s="34" t="s">
        <v>1948</v>
      </c>
      <c r="B973" s="80"/>
      <c r="C973" s="76" t="s">
        <v>160</v>
      </c>
      <c r="D973" s="43" t="s">
        <v>57</v>
      </c>
      <c r="E973" s="81"/>
      <c r="F973" s="81"/>
      <c r="G973" s="87"/>
    </row>
    <row r="974" spans="1:7" ht="22.5" x14ac:dyDescent="0.25">
      <c r="A974" s="31" t="s">
        <v>1949</v>
      </c>
      <c r="B974" s="61">
        <v>90105</v>
      </c>
      <c r="C974" s="58" t="s">
        <v>458</v>
      </c>
      <c r="D974" s="37" t="s">
        <v>183</v>
      </c>
      <c r="E974" s="33">
        <v>72.8</v>
      </c>
      <c r="F974" s="33">
        <v>12.6</v>
      </c>
      <c r="G974" s="60">
        <f t="shared" ref="G974:G993" si="119">ROUND(E974*F974,2)</f>
        <v>917.28</v>
      </c>
    </row>
    <row r="975" spans="1:7" x14ac:dyDescent="0.25">
      <c r="A975" s="31" t="s">
        <v>1950</v>
      </c>
      <c r="B975" s="61" t="s">
        <v>161</v>
      </c>
      <c r="C975" s="58" t="s">
        <v>459</v>
      </c>
      <c r="D975" s="37" t="s">
        <v>183</v>
      </c>
      <c r="E975" s="33">
        <v>71.97</v>
      </c>
      <c r="F975" s="33">
        <v>42.33</v>
      </c>
      <c r="G975" s="60">
        <f t="shared" si="119"/>
        <v>3046.49</v>
      </c>
    </row>
    <row r="976" spans="1:7" x14ac:dyDescent="0.25">
      <c r="A976" s="31" t="s">
        <v>1951</v>
      </c>
      <c r="B976" s="61" t="s">
        <v>162</v>
      </c>
      <c r="C976" s="58" t="s">
        <v>460</v>
      </c>
      <c r="D976" s="37" t="s">
        <v>111</v>
      </c>
      <c r="E976" s="33">
        <v>182</v>
      </c>
      <c r="F976" s="33">
        <v>85.74</v>
      </c>
      <c r="G976" s="60">
        <f t="shared" si="119"/>
        <v>15604.68</v>
      </c>
    </row>
    <row r="977" spans="1:7" x14ac:dyDescent="0.25">
      <c r="A977" s="31" t="s">
        <v>1952</v>
      </c>
      <c r="B977" s="61">
        <v>92349</v>
      </c>
      <c r="C977" s="58" t="s">
        <v>461</v>
      </c>
      <c r="D977" s="37" t="s">
        <v>134</v>
      </c>
      <c r="E977" s="33">
        <v>31</v>
      </c>
      <c r="F977" s="33">
        <v>63.3</v>
      </c>
      <c r="G977" s="60">
        <f t="shared" si="119"/>
        <v>1962.3</v>
      </c>
    </row>
    <row r="978" spans="1:7" x14ac:dyDescent="0.25">
      <c r="A978" s="31" t="s">
        <v>1953</v>
      </c>
      <c r="B978" s="61">
        <v>92358</v>
      </c>
      <c r="C978" s="58" t="s">
        <v>462</v>
      </c>
      <c r="D978" s="37" t="s">
        <v>134</v>
      </c>
      <c r="E978" s="33">
        <v>4</v>
      </c>
      <c r="F978" s="33">
        <v>116.44</v>
      </c>
      <c r="G978" s="60">
        <f t="shared" si="119"/>
        <v>465.76</v>
      </c>
    </row>
    <row r="979" spans="1:7" x14ac:dyDescent="0.25">
      <c r="A979" s="31" t="s">
        <v>1954</v>
      </c>
      <c r="B979" s="61">
        <v>92636</v>
      </c>
      <c r="C979" s="58" t="s">
        <v>463</v>
      </c>
      <c r="D979" s="37" t="s">
        <v>134</v>
      </c>
      <c r="E979" s="33">
        <v>4</v>
      </c>
      <c r="F979" s="33">
        <v>91.14</v>
      </c>
      <c r="G979" s="60">
        <f t="shared" si="119"/>
        <v>364.56</v>
      </c>
    </row>
    <row r="980" spans="1:7" x14ac:dyDescent="0.25">
      <c r="A980" s="31" t="s">
        <v>1955</v>
      </c>
      <c r="B980" s="61" t="s">
        <v>163</v>
      </c>
      <c r="C980" s="58" t="s">
        <v>464</v>
      </c>
      <c r="D980" s="37" t="s">
        <v>134</v>
      </c>
      <c r="E980" s="33">
        <v>2</v>
      </c>
      <c r="F980" s="33">
        <v>146.29</v>
      </c>
      <c r="G980" s="60">
        <f t="shared" si="119"/>
        <v>292.58</v>
      </c>
    </row>
    <row r="981" spans="1:7" x14ac:dyDescent="0.25">
      <c r="A981" s="31" t="s">
        <v>1956</v>
      </c>
      <c r="B981" s="61" t="s">
        <v>164</v>
      </c>
      <c r="C981" s="58" t="s">
        <v>465</v>
      </c>
      <c r="D981" s="37" t="s">
        <v>134</v>
      </c>
      <c r="E981" s="33">
        <v>4</v>
      </c>
      <c r="F981" s="33">
        <v>74.290000000000006</v>
      </c>
      <c r="G981" s="60">
        <f t="shared" si="119"/>
        <v>297.16000000000003</v>
      </c>
    </row>
    <row r="982" spans="1:7" x14ac:dyDescent="0.25">
      <c r="A982" s="31" t="s">
        <v>1957</v>
      </c>
      <c r="B982" s="61">
        <v>92897</v>
      </c>
      <c r="C982" s="58" t="s">
        <v>466</v>
      </c>
      <c r="D982" s="37" t="s">
        <v>134</v>
      </c>
      <c r="E982" s="33">
        <v>2</v>
      </c>
      <c r="F982" s="33">
        <v>132.03</v>
      </c>
      <c r="G982" s="60">
        <f t="shared" si="119"/>
        <v>264.06</v>
      </c>
    </row>
    <row r="983" spans="1:7" x14ac:dyDescent="0.25">
      <c r="A983" s="31" t="s">
        <v>1958</v>
      </c>
      <c r="B983" s="61" t="s">
        <v>165</v>
      </c>
      <c r="C983" s="58" t="s">
        <v>467</v>
      </c>
      <c r="D983" s="37" t="s">
        <v>134</v>
      </c>
      <c r="E983" s="33">
        <v>5</v>
      </c>
      <c r="F983" s="33">
        <v>220.66</v>
      </c>
      <c r="G983" s="60">
        <f t="shared" si="119"/>
        <v>1103.3</v>
      </c>
    </row>
    <row r="984" spans="1:7" x14ac:dyDescent="0.25">
      <c r="A984" s="31" t="s">
        <v>1959</v>
      </c>
      <c r="B984" s="61">
        <v>92642</v>
      </c>
      <c r="C984" s="58" t="s">
        <v>468</v>
      </c>
      <c r="D984" s="37" t="s">
        <v>134</v>
      </c>
      <c r="E984" s="33">
        <v>4</v>
      </c>
      <c r="F984" s="33">
        <v>97.61</v>
      </c>
      <c r="G984" s="60">
        <f t="shared" si="119"/>
        <v>390.44</v>
      </c>
    </row>
    <row r="985" spans="1:7" ht="22.5" x14ac:dyDescent="0.25">
      <c r="A985" s="31" t="s">
        <v>1960</v>
      </c>
      <c r="B985" s="61" t="s">
        <v>165</v>
      </c>
      <c r="C985" s="58" t="s">
        <v>469</v>
      </c>
      <c r="D985" s="37" t="s">
        <v>134</v>
      </c>
      <c r="E985" s="33">
        <v>8</v>
      </c>
      <c r="F985" s="33">
        <v>220.66</v>
      </c>
      <c r="G985" s="60">
        <f t="shared" si="119"/>
        <v>1765.28</v>
      </c>
    </row>
    <row r="986" spans="1:7" ht="33.75" x14ac:dyDescent="0.25">
      <c r="A986" s="31" t="s">
        <v>1961</v>
      </c>
      <c r="B986" s="61" t="s">
        <v>166</v>
      </c>
      <c r="C986" s="58" t="s">
        <v>470</v>
      </c>
      <c r="D986" s="37" t="s">
        <v>134</v>
      </c>
      <c r="E986" s="33">
        <v>4</v>
      </c>
      <c r="F986" s="33">
        <v>2737.35</v>
      </c>
      <c r="G986" s="60">
        <f t="shared" si="119"/>
        <v>10949.4</v>
      </c>
    </row>
    <row r="987" spans="1:7" ht="33.75" x14ac:dyDescent="0.25">
      <c r="A987" s="31" t="s">
        <v>1962</v>
      </c>
      <c r="B987" s="61" t="s">
        <v>167</v>
      </c>
      <c r="C987" s="58" t="s">
        <v>471</v>
      </c>
      <c r="D987" s="37" t="s">
        <v>134</v>
      </c>
      <c r="E987" s="33">
        <v>8</v>
      </c>
      <c r="F987" s="33">
        <v>166.04</v>
      </c>
      <c r="G987" s="60">
        <f t="shared" si="119"/>
        <v>1328.32</v>
      </c>
    </row>
    <row r="988" spans="1:7" ht="33.75" x14ac:dyDescent="0.25">
      <c r="A988" s="31" t="s">
        <v>1963</v>
      </c>
      <c r="B988" s="61" t="s">
        <v>168</v>
      </c>
      <c r="C988" s="58" t="s">
        <v>472</v>
      </c>
      <c r="D988" s="37" t="s">
        <v>134</v>
      </c>
      <c r="E988" s="33">
        <v>32</v>
      </c>
      <c r="F988" s="33">
        <v>576.67999999999995</v>
      </c>
      <c r="G988" s="60">
        <f t="shared" si="119"/>
        <v>18453.759999999998</v>
      </c>
    </row>
    <row r="989" spans="1:7" x14ac:dyDescent="0.25">
      <c r="A989" s="31" t="s">
        <v>1964</v>
      </c>
      <c r="B989" s="61" t="s">
        <v>169</v>
      </c>
      <c r="C989" s="58" t="s">
        <v>473</v>
      </c>
      <c r="D989" s="37" t="s">
        <v>134</v>
      </c>
      <c r="E989" s="33">
        <v>10</v>
      </c>
      <c r="F989" s="33">
        <v>124.89</v>
      </c>
      <c r="G989" s="60">
        <f t="shared" si="119"/>
        <v>1248.9000000000001</v>
      </c>
    </row>
    <row r="990" spans="1:7" x14ac:dyDescent="0.25">
      <c r="A990" s="31" t="s">
        <v>1965</v>
      </c>
      <c r="B990" s="61" t="s">
        <v>170</v>
      </c>
      <c r="C990" s="58" t="s">
        <v>474</v>
      </c>
      <c r="D990" s="37" t="s">
        <v>134</v>
      </c>
      <c r="E990" s="33">
        <v>10</v>
      </c>
      <c r="F990" s="33">
        <v>95.89</v>
      </c>
      <c r="G990" s="60">
        <f t="shared" si="119"/>
        <v>958.9</v>
      </c>
    </row>
    <row r="991" spans="1:7" x14ac:dyDescent="0.25">
      <c r="A991" s="31" t="s">
        <v>1966</v>
      </c>
      <c r="B991" s="61">
        <v>92665</v>
      </c>
      <c r="C991" s="58" t="s">
        <v>475</v>
      </c>
      <c r="D991" s="37" t="s">
        <v>134</v>
      </c>
      <c r="E991" s="33">
        <v>10</v>
      </c>
      <c r="F991" s="33">
        <v>34.630000000000003</v>
      </c>
      <c r="G991" s="60">
        <f t="shared" si="119"/>
        <v>346.3</v>
      </c>
    </row>
    <row r="992" spans="1:7" x14ac:dyDescent="0.25">
      <c r="A992" s="31" t="s">
        <v>1967</v>
      </c>
      <c r="B992" s="61" t="s">
        <v>171</v>
      </c>
      <c r="C992" s="58" t="s">
        <v>476</v>
      </c>
      <c r="D992" s="37" t="s">
        <v>134</v>
      </c>
      <c r="E992" s="33">
        <v>10</v>
      </c>
      <c r="F992" s="33">
        <v>189.95</v>
      </c>
      <c r="G992" s="60">
        <f t="shared" si="119"/>
        <v>1899.5</v>
      </c>
    </row>
    <row r="993" spans="1:8" x14ac:dyDescent="0.25">
      <c r="A993" s="31" t="s">
        <v>1968</v>
      </c>
      <c r="B993" s="61" t="s">
        <v>172</v>
      </c>
      <c r="C993" s="58" t="s">
        <v>477</v>
      </c>
      <c r="D993" s="37" t="s">
        <v>134</v>
      </c>
      <c r="E993" s="33">
        <v>10</v>
      </c>
      <c r="F993" s="33">
        <v>43.01</v>
      </c>
      <c r="G993" s="60">
        <f t="shared" si="119"/>
        <v>430.1</v>
      </c>
    </row>
    <row r="994" spans="1:8" x14ac:dyDescent="0.25">
      <c r="A994" s="52" t="s">
        <v>64</v>
      </c>
      <c r="B994" s="53"/>
      <c r="C994" s="25" t="s">
        <v>64</v>
      </c>
      <c r="D994" s="26" t="s">
        <v>64</v>
      </c>
      <c r="E994" s="25"/>
      <c r="F994" s="53" t="s">
        <v>8</v>
      </c>
      <c r="G994" s="27">
        <f>SUM(G956:G993)</f>
        <v>75141.010000000009</v>
      </c>
      <c r="H994" s="230"/>
    </row>
    <row r="995" spans="1:8" s="41" customFormat="1" x14ac:dyDescent="0.25">
      <c r="A995" s="34" t="s">
        <v>1969</v>
      </c>
      <c r="B995" s="80"/>
      <c r="C995" s="76" t="s">
        <v>139</v>
      </c>
      <c r="D995" s="43" t="s">
        <v>57</v>
      </c>
      <c r="E995" s="81"/>
      <c r="F995" s="81"/>
      <c r="G995" s="87"/>
    </row>
    <row r="996" spans="1:8" x14ac:dyDescent="0.25">
      <c r="A996" s="34" t="s">
        <v>1476</v>
      </c>
      <c r="B996" s="80"/>
      <c r="C996" s="76" t="s">
        <v>110</v>
      </c>
      <c r="D996" s="43" t="s">
        <v>57</v>
      </c>
      <c r="E996" s="81"/>
      <c r="F996" s="81"/>
      <c r="G996" s="87"/>
    </row>
    <row r="997" spans="1:8" ht="45" x14ac:dyDescent="0.25">
      <c r="A997" s="31" t="s">
        <v>1477</v>
      </c>
      <c r="B997" s="61" t="s">
        <v>478</v>
      </c>
      <c r="C997" s="58" t="s">
        <v>479</v>
      </c>
      <c r="D997" s="37" t="s">
        <v>134</v>
      </c>
      <c r="E997" s="33">
        <v>204</v>
      </c>
      <c r="F997" s="33">
        <v>541.39</v>
      </c>
      <c r="G997" s="60">
        <f t="shared" ref="G997:G1016" si="120">ROUND(E997*F997,2)</f>
        <v>110443.56</v>
      </c>
    </row>
    <row r="998" spans="1:8" ht="33.75" x14ac:dyDescent="0.25">
      <c r="A998" s="31" t="s">
        <v>1478</v>
      </c>
      <c r="B998" s="61" t="s">
        <v>480</v>
      </c>
      <c r="C998" s="58" t="s">
        <v>481</v>
      </c>
      <c r="D998" s="37" t="s">
        <v>134</v>
      </c>
      <c r="E998" s="33">
        <v>204</v>
      </c>
      <c r="F998" s="33">
        <v>53.31</v>
      </c>
      <c r="G998" s="60">
        <f t="shared" si="120"/>
        <v>10875.24</v>
      </c>
    </row>
    <row r="999" spans="1:8" ht="45" x14ac:dyDescent="0.25">
      <c r="A999" s="31" t="s">
        <v>1479</v>
      </c>
      <c r="B999" s="61" t="s">
        <v>482</v>
      </c>
      <c r="C999" s="58" t="s">
        <v>483</v>
      </c>
      <c r="D999" s="37" t="s">
        <v>134</v>
      </c>
      <c r="E999" s="33">
        <v>204</v>
      </c>
      <c r="F999" s="33">
        <v>42.26</v>
      </c>
      <c r="G999" s="60">
        <f t="shared" si="120"/>
        <v>8621.0400000000009</v>
      </c>
    </row>
    <row r="1000" spans="1:8" ht="45" x14ac:dyDescent="0.25">
      <c r="A1000" s="31" t="s">
        <v>1970</v>
      </c>
      <c r="B1000" s="61" t="s">
        <v>484</v>
      </c>
      <c r="C1000" s="58" t="s">
        <v>485</v>
      </c>
      <c r="D1000" s="37" t="s">
        <v>134</v>
      </c>
      <c r="E1000" s="33">
        <v>4</v>
      </c>
      <c r="F1000" s="33">
        <v>328.98</v>
      </c>
      <c r="G1000" s="60">
        <f t="shared" si="120"/>
        <v>1315.92</v>
      </c>
    </row>
    <row r="1001" spans="1:8" ht="56.25" x14ac:dyDescent="0.25">
      <c r="A1001" s="31" t="s">
        <v>1971</v>
      </c>
      <c r="B1001" s="61" t="s">
        <v>486</v>
      </c>
      <c r="C1001" s="58" t="s">
        <v>487</v>
      </c>
      <c r="D1001" s="37" t="s">
        <v>134</v>
      </c>
      <c r="E1001" s="33">
        <v>4</v>
      </c>
      <c r="F1001" s="33">
        <v>269.87</v>
      </c>
      <c r="G1001" s="60">
        <f t="shared" si="120"/>
        <v>1079.48</v>
      </c>
    </row>
    <row r="1002" spans="1:8" ht="45" x14ac:dyDescent="0.25">
      <c r="A1002" s="31" t="s">
        <v>1972</v>
      </c>
      <c r="B1002" s="61" t="s">
        <v>488</v>
      </c>
      <c r="C1002" s="58" t="s">
        <v>489</v>
      </c>
      <c r="D1002" s="37" t="s">
        <v>134</v>
      </c>
      <c r="E1002" s="33">
        <v>42</v>
      </c>
      <c r="F1002" s="33">
        <v>68.33</v>
      </c>
      <c r="G1002" s="60">
        <f t="shared" si="120"/>
        <v>2869.86</v>
      </c>
    </row>
    <row r="1003" spans="1:8" ht="33.75" x14ac:dyDescent="0.25">
      <c r="A1003" s="31" t="s">
        <v>1973</v>
      </c>
      <c r="B1003" s="61" t="s">
        <v>490</v>
      </c>
      <c r="C1003" s="58" t="s">
        <v>491</v>
      </c>
      <c r="D1003" s="37" t="s">
        <v>134</v>
      </c>
      <c r="E1003" s="33">
        <v>42</v>
      </c>
      <c r="F1003" s="33">
        <v>97.49</v>
      </c>
      <c r="G1003" s="60">
        <f t="shared" si="120"/>
        <v>4094.58</v>
      </c>
    </row>
    <row r="1004" spans="1:8" ht="56.25" x14ac:dyDescent="0.25">
      <c r="A1004" s="31" t="s">
        <v>1974</v>
      </c>
      <c r="B1004" s="61" t="s">
        <v>492</v>
      </c>
      <c r="C1004" s="58" t="s">
        <v>493</v>
      </c>
      <c r="D1004" s="37" t="s">
        <v>134</v>
      </c>
      <c r="E1004" s="33">
        <v>16</v>
      </c>
      <c r="F1004" s="33">
        <v>272.27</v>
      </c>
      <c r="G1004" s="60">
        <f t="shared" si="120"/>
        <v>4356.32</v>
      </c>
    </row>
    <row r="1005" spans="1:8" ht="45" x14ac:dyDescent="0.25">
      <c r="A1005" s="31" t="s">
        <v>1975</v>
      </c>
      <c r="B1005" s="61" t="s">
        <v>494</v>
      </c>
      <c r="C1005" s="58" t="s">
        <v>495</v>
      </c>
      <c r="D1005" s="37" t="s">
        <v>134</v>
      </c>
      <c r="E1005" s="33">
        <v>13</v>
      </c>
      <c r="F1005" s="33">
        <v>2679.52</v>
      </c>
      <c r="G1005" s="60">
        <f t="shared" si="120"/>
        <v>34833.760000000002</v>
      </c>
    </row>
    <row r="1006" spans="1:8" ht="45" x14ac:dyDescent="0.25">
      <c r="A1006" s="31" t="s">
        <v>1976</v>
      </c>
      <c r="B1006" s="61" t="s">
        <v>496</v>
      </c>
      <c r="C1006" s="58" t="s">
        <v>497</v>
      </c>
      <c r="D1006" s="37" t="s">
        <v>134</v>
      </c>
      <c r="E1006" s="33">
        <v>1</v>
      </c>
      <c r="F1006" s="33">
        <v>1500.32</v>
      </c>
      <c r="G1006" s="60">
        <f t="shared" si="120"/>
        <v>1500.32</v>
      </c>
    </row>
    <row r="1007" spans="1:8" ht="67.5" x14ac:dyDescent="0.25">
      <c r="A1007" s="31" t="s">
        <v>1977</v>
      </c>
      <c r="B1007" s="61" t="s">
        <v>498</v>
      </c>
      <c r="C1007" s="58" t="s">
        <v>499</v>
      </c>
      <c r="D1007" s="37" t="s">
        <v>134</v>
      </c>
      <c r="E1007" s="33">
        <v>10</v>
      </c>
      <c r="F1007" s="33">
        <v>1990.54</v>
      </c>
      <c r="G1007" s="60">
        <f t="shared" si="120"/>
        <v>19905.400000000001</v>
      </c>
    </row>
    <row r="1008" spans="1:8" ht="33.75" x14ac:dyDescent="0.25">
      <c r="A1008" s="31" t="s">
        <v>1978</v>
      </c>
      <c r="B1008" s="61" t="s">
        <v>500</v>
      </c>
      <c r="C1008" s="58" t="s">
        <v>501</v>
      </c>
      <c r="D1008" s="37" t="s">
        <v>134</v>
      </c>
      <c r="E1008" s="33">
        <v>10</v>
      </c>
      <c r="F1008" s="33">
        <v>354.63</v>
      </c>
      <c r="G1008" s="60">
        <f t="shared" si="120"/>
        <v>3546.3</v>
      </c>
    </row>
    <row r="1009" spans="1:8" ht="22.5" x14ac:dyDescent="0.25">
      <c r="A1009" s="31" t="s">
        <v>1979</v>
      </c>
      <c r="B1009" s="61" t="s">
        <v>502</v>
      </c>
      <c r="C1009" s="58" t="s">
        <v>503</v>
      </c>
      <c r="D1009" s="37" t="s">
        <v>134</v>
      </c>
      <c r="E1009" s="33">
        <v>1</v>
      </c>
      <c r="F1009" s="33">
        <v>15779.83</v>
      </c>
      <c r="G1009" s="60">
        <f t="shared" si="120"/>
        <v>15779.83</v>
      </c>
    </row>
    <row r="1010" spans="1:8" ht="45" x14ac:dyDescent="0.25">
      <c r="A1010" s="31" t="s">
        <v>1980</v>
      </c>
      <c r="B1010" s="61" t="s">
        <v>504</v>
      </c>
      <c r="C1010" s="58" t="s">
        <v>505</v>
      </c>
      <c r="D1010" s="37" t="s">
        <v>134</v>
      </c>
      <c r="E1010" s="33">
        <v>10</v>
      </c>
      <c r="F1010" s="33">
        <v>121.47</v>
      </c>
      <c r="G1010" s="60">
        <f t="shared" si="120"/>
        <v>1214.7</v>
      </c>
    </row>
    <row r="1011" spans="1:8" ht="56.25" x14ac:dyDescent="0.25">
      <c r="A1011" s="31" t="s">
        <v>1981</v>
      </c>
      <c r="B1011" s="61" t="s">
        <v>506</v>
      </c>
      <c r="C1011" s="58" t="s">
        <v>507</v>
      </c>
      <c r="D1011" s="37" t="s">
        <v>134</v>
      </c>
      <c r="E1011" s="33">
        <v>8</v>
      </c>
      <c r="F1011" s="33">
        <v>1640.45</v>
      </c>
      <c r="G1011" s="60">
        <f t="shared" si="120"/>
        <v>13123.6</v>
      </c>
    </row>
    <row r="1012" spans="1:8" ht="33.75" x14ac:dyDescent="0.25">
      <c r="A1012" s="31" t="s">
        <v>1982</v>
      </c>
      <c r="B1012" s="61" t="s">
        <v>508</v>
      </c>
      <c r="C1012" s="58" t="s">
        <v>509</v>
      </c>
      <c r="D1012" s="37" t="s">
        <v>134</v>
      </c>
      <c r="E1012" s="33">
        <v>16</v>
      </c>
      <c r="F1012" s="33">
        <v>97.49</v>
      </c>
      <c r="G1012" s="60">
        <f t="shared" si="120"/>
        <v>1559.84</v>
      </c>
    </row>
    <row r="1013" spans="1:8" ht="56.25" x14ac:dyDescent="0.25">
      <c r="A1013" s="31" t="s">
        <v>1983</v>
      </c>
      <c r="B1013" s="61" t="s">
        <v>510</v>
      </c>
      <c r="C1013" s="58" t="s">
        <v>511</v>
      </c>
      <c r="D1013" s="37" t="s">
        <v>134</v>
      </c>
      <c r="E1013" s="33">
        <v>18</v>
      </c>
      <c r="F1013" s="33">
        <v>1342.01</v>
      </c>
      <c r="G1013" s="60">
        <f t="shared" si="120"/>
        <v>24156.18</v>
      </c>
    </row>
    <row r="1014" spans="1:8" ht="33.75" x14ac:dyDescent="0.25">
      <c r="A1014" s="31" t="s">
        <v>1984</v>
      </c>
      <c r="B1014" s="61" t="s">
        <v>512</v>
      </c>
      <c r="C1014" s="58" t="s">
        <v>513</v>
      </c>
      <c r="D1014" s="37" t="s">
        <v>134</v>
      </c>
      <c r="E1014" s="33">
        <v>18</v>
      </c>
      <c r="F1014" s="33">
        <v>180.82</v>
      </c>
      <c r="G1014" s="60">
        <f t="shared" si="120"/>
        <v>3254.76</v>
      </c>
    </row>
    <row r="1015" spans="1:8" ht="45" x14ac:dyDescent="0.25">
      <c r="A1015" s="31" t="s">
        <v>1985</v>
      </c>
      <c r="B1015" s="61" t="s">
        <v>514</v>
      </c>
      <c r="C1015" s="58" t="s">
        <v>515</v>
      </c>
      <c r="D1015" s="37" t="s">
        <v>134</v>
      </c>
      <c r="E1015" s="33">
        <v>52</v>
      </c>
      <c r="F1015" s="33">
        <v>18.5</v>
      </c>
      <c r="G1015" s="60">
        <f t="shared" si="120"/>
        <v>962</v>
      </c>
    </row>
    <row r="1016" spans="1:8" ht="33.75" x14ac:dyDescent="0.25">
      <c r="A1016" s="31" t="s">
        <v>1986</v>
      </c>
      <c r="B1016" s="61" t="s">
        <v>516</v>
      </c>
      <c r="C1016" s="58" t="s">
        <v>517</v>
      </c>
      <c r="D1016" s="37" t="s">
        <v>134</v>
      </c>
      <c r="E1016" s="33">
        <v>11</v>
      </c>
      <c r="F1016" s="33">
        <v>17.420000000000002</v>
      </c>
      <c r="G1016" s="60">
        <f t="shared" si="120"/>
        <v>191.62</v>
      </c>
    </row>
    <row r="1017" spans="1:8" x14ac:dyDescent="0.25">
      <c r="A1017" s="52" t="s">
        <v>64</v>
      </c>
      <c r="B1017" s="53"/>
      <c r="C1017" s="25" t="s">
        <v>64</v>
      </c>
      <c r="D1017" s="26" t="s">
        <v>64</v>
      </c>
      <c r="E1017" s="25"/>
      <c r="F1017" s="53" t="s">
        <v>8</v>
      </c>
      <c r="G1017" s="27">
        <f>SUM(G997:G1016)</f>
        <v>263684.31</v>
      </c>
      <c r="H1017" s="230"/>
    </row>
    <row r="1018" spans="1:8" s="41" customFormat="1" x14ac:dyDescent="0.25">
      <c r="A1018" s="34" t="s">
        <v>1987</v>
      </c>
      <c r="B1018" s="80"/>
      <c r="C1018" s="76" t="s">
        <v>518</v>
      </c>
      <c r="D1018" s="43" t="s">
        <v>57</v>
      </c>
      <c r="E1018" s="81"/>
      <c r="F1018" s="81"/>
      <c r="G1018" s="87"/>
    </row>
    <row r="1019" spans="1:8" x14ac:dyDescent="0.25">
      <c r="A1019" s="34" t="s">
        <v>1480</v>
      </c>
      <c r="B1019" s="80"/>
      <c r="C1019" s="76" t="s">
        <v>248</v>
      </c>
      <c r="D1019" s="43" t="s">
        <v>57</v>
      </c>
      <c r="E1019" s="81"/>
      <c r="F1019" s="81"/>
      <c r="G1019" s="87"/>
    </row>
    <row r="1020" spans="1:8" x14ac:dyDescent="0.25">
      <c r="A1020" s="34" t="s">
        <v>1481</v>
      </c>
      <c r="B1020" s="80"/>
      <c r="C1020" s="76" t="s">
        <v>519</v>
      </c>
      <c r="D1020" s="43" t="s">
        <v>57</v>
      </c>
      <c r="E1020" s="81"/>
      <c r="F1020" s="81"/>
      <c r="G1020" s="87"/>
    </row>
    <row r="1021" spans="1:8" ht="33.75" x14ac:dyDescent="0.25">
      <c r="A1021" s="31" t="s">
        <v>1988</v>
      </c>
      <c r="B1021" s="61" t="s">
        <v>520</v>
      </c>
      <c r="C1021" s="58" t="s">
        <v>521</v>
      </c>
      <c r="D1021" s="37" t="s">
        <v>389</v>
      </c>
      <c r="E1021" s="33">
        <v>10</v>
      </c>
      <c r="F1021" s="33">
        <v>58.53</v>
      </c>
      <c r="G1021" s="60">
        <f t="shared" ref="G1021:G1035" si="121">ROUND(E1021*F1021,2)</f>
        <v>585.29999999999995</v>
      </c>
    </row>
    <row r="1022" spans="1:8" ht="33.75" x14ac:dyDescent="0.25">
      <c r="A1022" s="31" t="s">
        <v>1989</v>
      </c>
      <c r="B1022" s="61" t="s">
        <v>522</v>
      </c>
      <c r="C1022" s="58" t="s">
        <v>523</v>
      </c>
      <c r="D1022" s="37" t="s">
        <v>389</v>
      </c>
      <c r="E1022" s="33">
        <v>10</v>
      </c>
      <c r="F1022" s="33">
        <v>153.18</v>
      </c>
      <c r="G1022" s="60">
        <f t="shared" si="121"/>
        <v>1531.8</v>
      </c>
    </row>
    <row r="1023" spans="1:8" ht="33.75" x14ac:dyDescent="0.25">
      <c r="A1023" s="31" t="s">
        <v>1990</v>
      </c>
      <c r="B1023" s="61" t="s">
        <v>524</v>
      </c>
      <c r="C1023" s="58" t="s">
        <v>525</v>
      </c>
      <c r="D1023" s="37" t="s">
        <v>389</v>
      </c>
      <c r="E1023" s="33">
        <v>2</v>
      </c>
      <c r="F1023" s="33">
        <v>31.49</v>
      </c>
      <c r="G1023" s="60">
        <f t="shared" si="121"/>
        <v>62.98</v>
      </c>
    </row>
    <row r="1024" spans="1:8" ht="33.75" x14ac:dyDescent="0.25">
      <c r="A1024" s="31" t="s">
        <v>1991</v>
      </c>
      <c r="B1024" s="61" t="s">
        <v>526</v>
      </c>
      <c r="C1024" s="58" t="s">
        <v>527</v>
      </c>
      <c r="D1024" s="37" t="s">
        <v>389</v>
      </c>
      <c r="E1024" s="33">
        <v>2</v>
      </c>
      <c r="F1024" s="33">
        <v>91.22</v>
      </c>
      <c r="G1024" s="60">
        <f t="shared" si="121"/>
        <v>182.44</v>
      </c>
    </row>
    <row r="1025" spans="1:7" ht="56.25" x14ac:dyDescent="0.25">
      <c r="A1025" s="31" t="s">
        <v>1992</v>
      </c>
      <c r="B1025" s="61" t="s">
        <v>528</v>
      </c>
      <c r="C1025" s="58" t="s">
        <v>529</v>
      </c>
      <c r="D1025" s="37" t="s">
        <v>389</v>
      </c>
      <c r="E1025" s="33">
        <v>12</v>
      </c>
      <c r="F1025" s="33">
        <v>57.74</v>
      </c>
      <c r="G1025" s="60">
        <f t="shared" si="121"/>
        <v>692.88</v>
      </c>
    </row>
    <row r="1026" spans="1:7" ht="56.25" x14ac:dyDescent="0.25">
      <c r="A1026" s="31" t="s">
        <v>1993</v>
      </c>
      <c r="B1026" s="61" t="s">
        <v>530</v>
      </c>
      <c r="C1026" s="58" t="s">
        <v>531</v>
      </c>
      <c r="D1026" s="37" t="s">
        <v>389</v>
      </c>
      <c r="E1026" s="33">
        <v>4</v>
      </c>
      <c r="F1026" s="33">
        <v>25.2</v>
      </c>
      <c r="G1026" s="60">
        <f t="shared" si="121"/>
        <v>100.8</v>
      </c>
    </row>
    <row r="1027" spans="1:7" ht="56.25" x14ac:dyDescent="0.25">
      <c r="A1027" s="31" t="s">
        <v>1994</v>
      </c>
      <c r="B1027" s="61" t="s">
        <v>532</v>
      </c>
      <c r="C1027" s="58" t="s">
        <v>533</v>
      </c>
      <c r="D1027" s="37" t="s">
        <v>111</v>
      </c>
      <c r="E1027" s="33">
        <v>140</v>
      </c>
      <c r="F1027" s="33">
        <v>62.53</v>
      </c>
      <c r="G1027" s="60">
        <f t="shared" si="121"/>
        <v>8754.2000000000007</v>
      </c>
    </row>
    <row r="1028" spans="1:7" ht="45" x14ac:dyDescent="0.25">
      <c r="A1028" s="31" t="s">
        <v>1995</v>
      </c>
      <c r="B1028" s="61" t="s">
        <v>534</v>
      </c>
      <c r="C1028" s="58" t="s">
        <v>535</v>
      </c>
      <c r="D1028" s="37" t="s">
        <v>389</v>
      </c>
      <c r="E1028" s="33">
        <v>6</v>
      </c>
      <c r="F1028" s="33">
        <v>8</v>
      </c>
      <c r="G1028" s="60">
        <f t="shared" si="121"/>
        <v>48</v>
      </c>
    </row>
    <row r="1029" spans="1:7" ht="56.25" x14ac:dyDescent="0.25">
      <c r="A1029" s="31" t="s">
        <v>1996</v>
      </c>
      <c r="B1029" s="61" t="s">
        <v>536</v>
      </c>
      <c r="C1029" s="58" t="s">
        <v>537</v>
      </c>
      <c r="D1029" s="37" t="s">
        <v>389</v>
      </c>
      <c r="E1029" s="33">
        <v>20</v>
      </c>
      <c r="F1029" s="33">
        <v>17</v>
      </c>
      <c r="G1029" s="60">
        <f t="shared" si="121"/>
        <v>340</v>
      </c>
    </row>
    <row r="1030" spans="1:7" ht="56.25" x14ac:dyDescent="0.25">
      <c r="A1030" s="31" t="s">
        <v>1997</v>
      </c>
      <c r="B1030" s="61" t="s">
        <v>538</v>
      </c>
      <c r="C1030" s="58" t="s">
        <v>539</v>
      </c>
      <c r="D1030" s="37" t="s">
        <v>389</v>
      </c>
      <c r="E1030" s="33">
        <v>10</v>
      </c>
      <c r="F1030" s="33">
        <v>108.63</v>
      </c>
      <c r="G1030" s="60">
        <f t="shared" si="121"/>
        <v>1086.3</v>
      </c>
    </row>
    <row r="1031" spans="1:7" ht="56.25" x14ac:dyDescent="0.25">
      <c r="A1031" s="31" t="s">
        <v>1998</v>
      </c>
      <c r="B1031" s="61" t="s">
        <v>540</v>
      </c>
      <c r="C1031" s="58" t="s">
        <v>541</v>
      </c>
      <c r="D1031" s="37" t="s">
        <v>389</v>
      </c>
      <c r="E1031" s="33">
        <v>1</v>
      </c>
      <c r="F1031" s="33">
        <v>7</v>
      </c>
      <c r="G1031" s="60">
        <f t="shared" si="121"/>
        <v>7</v>
      </c>
    </row>
    <row r="1032" spans="1:7" ht="56.25" x14ac:dyDescent="0.25">
      <c r="A1032" s="31" t="s">
        <v>1999</v>
      </c>
      <c r="B1032" s="61" t="s">
        <v>542</v>
      </c>
      <c r="C1032" s="58" t="s">
        <v>543</v>
      </c>
      <c r="D1032" s="37" t="s">
        <v>389</v>
      </c>
      <c r="E1032" s="33">
        <v>2</v>
      </c>
      <c r="F1032" s="33">
        <v>7</v>
      </c>
      <c r="G1032" s="60">
        <f t="shared" si="121"/>
        <v>14</v>
      </c>
    </row>
    <row r="1033" spans="1:7" ht="56.25" x14ac:dyDescent="0.25">
      <c r="A1033" s="31" t="s">
        <v>2000</v>
      </c>
      <c r="B1033" s="61" t="s">
        <v>544</v>
      </c>
      <c r="C1033" s="58" t="s">
        <v>545</v>
      </c>
      <c r="D1033" s="37" t="s">
        <v>389</v>
      </c>
      <c r="E1033" s="33">
        <v>20</v>
      </c>
      <c r="F1033" s="33">
        <v>7</v>
      </c>
      <c r="G1033" s="60">
        <f t="shared" si="121"/>
        <v>140</v>
      </c>
    </row>
    <row r="1034" spans="1:7" ht="33.75" x14ac:dyDescent="0.25">
      <c r="A1034" s="31" t="s">
        <v>2001</v>
      </c>
      <c r="B1034" s="61" t="s">
        <v>546</v>
      </c>
      <c r="C1034" s="58" t="s">
        <v>547</v>
      </c>
      <c r="D1034" s="37" t="s">
        <v>548</v>
      </c>
      <c r="E1034" s="33">
        <v>14</v>
      </c>
      <c r="F1034" s="33">
        <v>13</v>
      </c>
      <c r="G1034" s="60">
        <f t="shared" si="121"/>
        <v>182</v>
      </c>
    </row>
    <row r="1035" spans="1:7" ht="33.75" x14ac:dyDescent="0.25">
      <c r="A1035" s="31" t="s">
        <v>2002</v>
      </c>
      <c r="B1035" s="61" t="s">
        <v>549</v>
      </c>
      <c r="C1035" s="58" t="s">
        <v>550</v>
      </c>
      <c r="D1035" s="37" t="s">
        <v>548</v>
      </c>
      <c r="E1035" s="33">
        <v>20</v>
      </c>
      <c r="F1035" s="33">
        <v>13</v>
      </c>
      <c r="G1035" s="60">
        <f t="shared" si="121"/>
        <v>260</v>
      </c>
    </row>
    <row r="1036" spans="1:7" x14ac:dyDescent="0.25">
      <c r="A1036" s="34" t="s">
        <v>1482</v>
      </c>
      <c r="B1036" s="80"/>
      <c r="C1036" s="76" t="s">
        <v>551</v>
      </c>
      <c r="D1036" s="43" t="s">
        <v>57</v>
      </c>
      <c r="E1036" s="81"/>
      <c r="F1036" s="81"/>
      <c r="G1036" s="87"/>
    </row>
    <row r="1037" spans="1:7" ht="56.25" x14ac:dyDescent="0.25">
      <c r="A1037" s="31" t="s">
        <v>2003</v>
      </c>
      <c r="B1037" s="61" t="s">
        <v>552</v>
      </c>
      <c r="C1037" s="58" t="s">
        <v>553</v>
      </c>
      <c r="D1037" s="37" t="s">
        <v>389</v>
      </c>
      <c r="E1037" s="33">
        <v>6</v>
      </c>
      <c r="F1037" s="33">
        <v>178.91</v>
      </c>
      <c r="G1037" s="60">
        <f t="shared" ref="G1037:G1041" si="122">ROUND(E1037*F1037,2)</f>
        <v>1073.46</v>
      </c>
    </row>
    <row r="1038" spans="1:7" ht="56.25" x14ac:dyDescent="0.25">
      <c r="A1038" s="31" t="s">
        <v>2004</v>
      </c>
      <c r="B1038" s="61" t="s">
        <v>554</v>
      </c>
      <c r="C1038" s="58" t="s">
        <v>555</v>
      </c>
      <c r="D1038" s="37" t="s">
        <v>389</v>
      </c>
      <c r="E1038" s="33">
        <v>1</v>
      </c>
      <c r="F1038" s="33">
        <v>350.93</v>
      </c>
      <c r="G1038" s="60">
        <f t="shared" si="122"/>
        <v>350.93</v>
      </c>
    </row>
    <row r="1039" spans="1:7" ht="45" x14ac:dyDescent="0.25">
      <c r="A1039" s="31" t="s">
        <v>2005</v>
      </c>
      <c r="B1039" s="61" t="s">
        <v>556</v>
      </c>
      <c r="C1039" s="58" t="s">
        <v>557</v>
      </c>
      <c r="D1039" s="37" t="s">
        <v>389</v>
      </c>
      <c r="E1039" s="33">
        <v>1</v>
      </c>
      <c r="F1039" s="33">
        <v>190</v>
      </c>
      <c r="G1039" s="60">
        <f t="shared" si="122"/>
        <v>190</v>
      </c>
    </row>
    <row r="1040" spans="1:7" ht="45" x14ac:dyDescent="0.25">
      <c r="A1040" s="31" t="s">
        <v>2006</v>
      </c>
      <c r="B1040" s="61" t="s">
        <v>558</v>
      </c>
      <c r="C1040" s="58" t="s">
        <v>559</v>
      </c>
      <c r="D1040" s="37" t="s">
        <v>389</v>
      </c>
      <c r="E1040" s="33">
        <v>2</v>
      </c>
      <c r="F1040" s="33">
        <v>190</v>
      </c>
      <c r="G1040" s="60">
        <f t="shared" si="122"/>
        <v>380</v>
      </c>
    </row>
    <row r="1041" spans="1:7" ht="45" x14ac:dyDescent="0.25">
      <c r="A1041" s="31" t="s">
        <v>2007</v>
      </c>
      <c r="B1041" s="61" t="s">
        <v>560</v>
      </c>
      <c r="C1041" s="58" t="s">
        <v>561</v>
      </c>
      <c r="D1041" s="37" t="s">
        <v>389</v>
      </c>
      <c r="E1041" s="33">
        <v>4</v>
      </c>
      <c r="F1041" s="33">
        <v>210</v>
      </c>
      <c r="G1041" s="60">
        <f t="shared" si="122"/>
        <v>840</v>
      </c>
    </row>
    <row r="1042" spans="1:7" x14ac:dyDescent="0.25">
      <c r="A1042" s="34" t="s">
        <v>1483</v>
      </c>
      <c r="B1042" s="80"/>
      <c r="C1042" s="76" t="s">
        <v>562</v>
      </c>
      <c r="D1042" s="43" t="s">
        <v>57</v>
      </c>
      <c r="E1042" s="81"/>
      <c r="F1042" s="81"/>
      <c r="G1042" s="87"/>
    </row>
    <row r="1043" spans="1:7" ht="45" x14ac:dyDescent="0.25">
      <c r="A1043" s="31" t="s">
        <v>2008</v>
      </c>
      <c r="B1043" s="61" t="s">
        <v>563</v>
      </c>
      <c r="C1043" s="58" t="s">
        <v>564</v>
      </c>
      <c r="D1043" s="37" t="s">
        <v>389</v>
      </c>
      <c r="E1043" s="33">
        <v>16</v>
      </c>
      <c r="F1043" s="33">
        <v>5.88</v>
      </c>
      <c r="G1043" s="60">
        <f t="shared" ref="G1043:G1048" si="123">ROUND(E1043*F1043,2)</f>
        <v>94.08</v>
      </c>
    </row>
    <row r="1044" spans="1:7" ht="45" x14ac:dyDescent="0.25">
      <c r="A1044" s="31" t="s">
        <v>2009</v>
      </c>
      <c r="B1044" s="61">
        <v>90462</v>
      </c>
      <c r="C1044" s="58" t="s">
        <v>565</v>
      </c>
      <c r="D1044" s="37" t="s">
        <v>389</v>
      </c>
      <c r="E1044" s="33">
        <v>3</v>
      </c>
      <c r="F1044" s="33">
        <v>3.07</v>
      </c>
      <c r="G1044" s="60">
        <f t="shared" si="123"/>
        <v>9.2100000000000009</v>
      </c>
    </row>
    <row r="1045" spans="1:7" ht="45" x14ac:dyDescent="0.25">
      <c r="A1045" s="31" t="s">
        <v>2010</v>
      </c>
      <c r="B1045" s="61" t="s">
        <v>566</v>
      </c>
      <c r="C1045" s="58" t="s">
        <v>567</v>
      </c>
      <c r="D1045" s="37" t="s">
        <v>389</v>
      </c>
      <c r="E1045" s="33">
        <v>120</v>
      </c>
      <c r="F1045" s="33">
        <v>3.3</v>
      </c>
      <c r="G1045" s="60">
        <f t="shared" si="123"/>
        <v>396</v>
      </c>
    </row>
    <row r="1046" spans="1:7" ht="45" x14ac:dyDescent="0.25">
      <c r="A1046" s="31" t="s">
        <v>2011</v>
      </c>
      <c r="B1046" s="61" t="s">
        <v>568</v>
      </c>
      <c r="C1046" s="58" t="s">
        <v>569</v>
      </c>
      <c r="D1046" s="37" t="s">
        <v>389</v>
      </c>
      <c r="E1046" s="33">
        <v>120</v>
      </c>
      <c r="F1046" s="33">
        <v>0.4</v>
      </c>
      <c r="G1046" s="60">
        <f t="shared" si="123"/>
        <v>48</v>
      </c>
    </row>
    <row r="1047" spans="1:7" ht="45" x14ac:dyDescent="0.25">
      <c r="A1047" s="31" t="s">
        <v>2012</v>
      </c>
      <c r="B1047" s="61" t="s">
        <v>570</v>
      </c>
      <c r="C1047" s="58" t="s">
        <v>571</v>
      </c>
      <c r="D1047" s="37" t="s">
        <v>389</v>
      </c>
      <c r="E1047" s="33">
        <v>120</v>
      </c>
      <c r="F1047" s="33">
        <v>1.2</v>
      </c>
      <c r="G1047" s="60">
        <f t="shared" si="123"/>
        <v>144</v>
      </c>
    </row>
    <row r="1048" spans="1:7" ht="45" x14ac:dyDescent="0.25">
      <c r="A1048" s="31" t="s">
        <v>2013</v>
      </c>
      <c r="B1048" s="61" t="s">
        <v>572</v>
      </c>
      <c r="C1048" s="58" t="s">
        <v>573</v>
      </c>
      <c r="D1048" s="37" t="s">
        <v>389</v>
      </c>
      <c r="E1048" s="33">
        <v>20</v>
      </c>
      <c r="F1048" s="33">
        <v>2.21</v>
      </c>
      <c r="G1048" s="60">
        <f t="shared" si="123"/>
        <v>44.2</v>
      </c>
    </row>
    <row r="1049" spans="1:7" ht="22.5" x14ac:dyDescent="0.25">
      <c r="A1049" s="34" t="s">
        <v>2014</v>
      </c>
      <c r="B1049" s="80"/>
      <c r="C1049" s="76" t="s">
        <v>574</v>
      </c>
      <c r="D1049" s="43" t="s">
        <v>57</v>
      </c>
      <c r="E1049" s="81"/>
      <c r="F1049" s="81"/>
      <c r="G1049" s="87"/>
    </row>
    <row r="1050" spans="1:7" x14ac:dyDescent="0.25">
      <c r="A1050" s="34" t="s">
        <v>2015</v>
      </c>
      <c r="B1050" s="80"/>
      <c r="C1050" s="76" t="s">
        <v>575</v>
      </c>
      <c r="D1050" s="43" t="s">
        <v>57</v>
      </c>
      <c r="E1050" s="81"/>
      <c r="F1050" s="81"/>
      <c r="G1050" s="87"/>
    </row>
    <row r="1051" spans="1:7" ht="101.25" x14ac:dyDescent="0.25">
      <c r="A1051" s="31" t="s">
        <v>2016</v>
      </c>
      <c r="B1051" s="61" t="s">
        <v>576</v>
      </c>
      <c r="C1051" s="58" t="s">
        <v>1049</v>
      </c>
      <c r="D1051" s="37" t="s">
        <v>389</v>
      </c>
      <c r="E1051" s="33">
        <v>2</v>
      </c>
      <c r="F1051" s="33">
        <v>540</v>
      </c>
      <c r="G1051" s="60">
        <f t="shared" ref="G1051:G1056" si="124">ROUND(E1051*F1051,2)</f>
        <v>1080</v>
      </c>
    </row>
    <row r="1052" spans="1:7" ht="101.25" x14ac:dyDescent="0.25">
      <c r="A1052" s="31" t="s">
        <v>2017</v>
      </c>
      <c r="B1052" s="61" t="s">
        <v>577</v>
      </c>
      <c r="C1052" s="58" t="s">
        <v>1050</v>
      </c>
      <c r="D1052" s="37" t="s">
        <v>389</v>
      </c>
      <c r="E1052" s="33">
        <v>2</v>
      </c>
      <c r="F1052" s="33">
        <v>150</v>
      </c>
      <c r="G1052" s="60">
        <f t="shared" si="124"/>
        <v>300</v>
      </c>
    </row>
    <row r="1053" spans="1:7" ht="101.25" x14ac:dyDescent="0.25">
      <c r="A1053" s="31" t="s">
        <v>2018</v>
      </c>
      <c r="B1053" s="61" t="s">
        <v>578</v>
      </c>
      <c r="C1053" s="58" t="s">
        <v>1051</v>
      </c>
      <c r="D1053" s="37" t="s">
        <v>389</v>
      </c>
      <c r="E1053" s="33">
        <v>4</v>
      </c>
      <c r="F1053" s="33">
        <v>350</v>
      </c>
      <c r="G1053" s="60">
        <f t="shared" si="124"/>
        <v>1400</v>
      </c>
    </row>
    <row r="1054" spans="1:7" ht="90" x14ac:dyDescent="0.25">
      <c r="A1054" s="31" t="s">
        <v>2019</v>
      </c>
      <c r="B1054" s="61" t="s">
        <v>579</v>
      </c>
      <c r="C1054" s="58" t="s">
        <v>1052</v>
      </c>
      <c r="D1054" s="37" t="s">
        <v>389</v>
      </c>
      <c r="E1054" s="33">
        <v>2</v>
      </c>
      <c r="F1054" s="33">
        <v>80</v>
      </c>
      <c r="G1054" s="60">
        <f t="shared" si="124"/>
        <v>160</v>
      </c>
    </row>
    <row r="1055" spans="1:7" ht="135" x14ac:dyDescent="0.25">
      <c r="A1055" s="31" t="s">
        <v>2020</v>
      </c>
      <c r="B1055" s="61" t="s">
        <v>580</v>
      </c>
      <c r="C1055" s="58" t="s">
        <v>1053</v>
      </c>
      <c r="D1055" s="37" t="s">
        <v>111</v>
      </c>
      <c r="E1055" s="33">
        <v>600</v>
      </c>
      <c r="F1055" s="33">
        <v>7</v>
      </c>
      <c r="G1055" s="60">
        <f t="shared" si="124"/>
        <v>4200</v>
      </c>
    </row>
    <row r="1056" spans="1:7" ht="157.5" x14ac:dyDescent="0.25">
      <c r="A1056" s="31" t="s">
        <v>2021</v>
      </c>
      <c r="B1056" s="61" t="s">
        <v>581</v>
      </c>
      <c r="C1056" s="58" t="s">
        <v>1054</v>
      </c>
      <c r="D1056" s="37" t="s">
        <v>389</v>
      </c>
      <c r="E1056" s="33">
        <v>2</v>
      </c>
      <c r="F1056" s="33">
        <v>12</v>
      </c>
      <c r="G1056" s="60">
        <f t="shared" si="124"/>
        <v>24</v>
      </c>
    </row>
    <row r="1057" spans="1:7" x14ac:dyDescent="0.25">
      <c r="A1057" s="34" t="s">
        <v>2022</v>
      </c>
      <c r="B1057" s="80"/>
      <c r="C1057" s="76" t="s">
        <v>582</v>
      </c>
      <c r="D1057" s="43" t="s">
        <v>57</v>
      </c>
      <c r="E1057" s="81"/>
      <c r="F1057" s="81"/>
      <c r="G1057" s="87"/>
    </row>
    <row r="1058" spans="1:7" ht="112.5" x14ac:dyDescent="0.25">
      <c r="A1058" s="31" t="s">
        <v>2023</v>
      </c>
      <c r="B1058" s="61" t="s">
        <v>583</v>
      </c>
      <c r="C1058" s="58" t="s">
        <v>584</v>
      </c>
      <c r="D1058" s="37" t="s">
        <v>389</v>
      </c>
      <c r="E1058" s="33">
        <v>20</v>
      </c>
      <c r="F1058" s="33">
        <v>25</v>
      </c>
      <c r="G1058" s="60">
        <f t="shared" ref="G1058:G1060" si="125">ROUND(E1058*F1058,2)</f>
        <v>500</v>
      </c>
    </row>
    <row r="1059" spans="1:7" ht="90" x14ac:dyDescent="0.25">
      <c r="A1059" s="31" t="s">
        <v>2024</v>
      </c>
      <c r="B1059" s="61" t="s">
        <v>585</v>
      </c>
      <c r="C1059" s="58" t="s">
        <v>586</v>
      </c>
      <c r="D1059" s="37" t="s">
        <v>389</v>
      </c>
      <c r="E1059" s="33">
        <v>4</v>
      </c>
      <c r="F1059" s="33">
        <v>35</v>
      </c>
      <c r="G1059" s="60">
        <f t="shared" si="125"/>
        <v>140</v>
      </c>
    </row>
    <row r="1060" spans="1:7" ht="112.5" x14ac:dyDescent="0.25">
      <c r="A1060" s="31" t="s">
        <v>2025</v>
      </c>
      <c r="B1060" s="61" t="s">
        <v>587</v>
      </c>
      <c r="C1060" s="58" t="s">
        <v>588</v>
      </c>
      <c r="D1060" s="37" t="s">
        <v>389</v>
      </c>
      <c r="E1060" s="33">
        <v>2</v>
      </c>
      <c r="F1060" s="33">
        <v>25</v>
      </c>
      <c r="G1060" s="60">
        <f t="shared" si="125"/>
        <v>50</v>
      </c>
    </row>
    <row r="1061" spans="1:7" s="41" customFormat="1" x14ac:dyDescent="0.25">
      <c r="A1061" s="34" t="s">
        <v>2026</v>
      </c>
      <c r="B1061" s="80"/>
      <c r="C1061" s="76" t="s">
        <v>398</v>
      </c>
      <c r="D1061" s="43" t="s">
        <v>57</v>
      </c>
      <c r="E1061" s="81"/>
      <c r="F1061" s="81"/>
      <c r="G1061" s="87"/>
    </row>
    <row r="1062" spans="1:7" ht="45" x14ac:dyDescent="0.25">
      <c r="A1062" s="31" t="s">
        <v>2027</v>
      </c>
      <c r="B1062" s="61" t="s">
        <v>589</v>
      </c>
      <c r="C1062" s="58" t="s">
        <v>590</v>
      </c>
      <c r="D1062" s="37" t="s">
        <v>389</v>
      </c>
      <c r="E1062" s="33">
        <v>1</v>
      </c>
      <c r="F1062" s="33">
        <v>1800</v>
      </c>
      <c r="G1062" s="60">
        <f t="shared" ref="G1062:G1065" si="126">ROUND(E1062*F1062,2)</f>
        <v>1800</v>
      </c>
    </row>
    <row r="1063" spans="1:7" ht="45" x14ac:dyDescent="0.25">
      <c r="A1063" s="31" t="s">
        <v>2028</v>
      </c>
      <c r="B1063" s="61" t="s">
        <v>591</v>
      </c>
      <c r="C1063" s="58" t="s">
        <v>592</v>
      </c>
      <c r="D1063" s="37" t="s">
        <v>389</v>
      </c>
      <c r="E1063" s="33">
        <v>3</v>
      </c>
      <c r="F1063" s="33">
        <v>2800</v>
      </c>
      <c r="G1063" s="60">
        <f t="shared" si="126"/>
        <v>8400</v>
      </c>
    </row>
    <row r="1064" spans="1:7" ht="22.5" x14ac:dyDescent="0.25">
      <c r="A1064" s="31" t="s">
        <v>2029</v>
      </c>
      <c r="B1064" s="61" t="s">
        <v>593</v>
      </c>
      <c r="C1064" s="58" t="s">
        <v>594</v>
      </c>
      <c r="D1064" s="37" t="s">
        <v>389</v>
      </c>
      <c r="E1064" s="33">
        <v>8</v>
      </c>
      <c r="F1064" s="33">
        <v>10</v>
      </c>
      <c r="G1064" s="60">
        <f t="shared" si="126"/>
        <v>80</v>
      </c>
    </row>
    <row r="1065" spans="1:7" ht="33.75" x14ac:dyDescent="0.25">
      <c r="A1065" s="31" t="s">
        <v>2030</v>
      </c>
      <c r="B1065" s="61" t="s">
        <v>595</v>
      </c>
      <c r="C1065" s="58" t="s">
        <v>596</v>
      </c>
      <c r="D1065" s="37" t="s">
        <v>389</v>
      </c>
      <c r="E1065" s="33">
        <v>4</v>
      </c>
      <c r="F1065" s="33">
        <v>10</v>
      </c>
      <c r="G1065" s="60">
        <f t="shared" si="126"/>
        <v>40</v>
      </c>
    </row>
    <row r="1066" spans="1:7" ht="22.5" x14ac:dyDescent="0.25">
      <c r="A1066" s="34" t="s">
        <v>2031</v>
      </c>
      <c r="B1066" s="80"/>
      <c r="C1066" s="76" t="s">
        <v>597</v>
      </c>
      <c r="D1066" s="43" t="s">
        <v>57</v>
      </c>
      <c r="E1066" s="81"/>
      <c r="F1066" s="81"/>
      <c r="G1066" s="87"/>
    </row>
    <row r="1067" spans="1:7" ht="112.5" x14ac:dyDescent="0.25">
      <c r="A1067" s="31" t="s">
        <v>2032</v>
      </c>
      <c r="B1067" s="61" t="s">
        <v>598</v>
      </c>
      <c r="C1067" s="58" t="s">
        <v>599</v>
      </c>
      <c r="D1067" s="37" t="s">
        <v>389</v>
      </c>
      <c r="E1067" s="33">
        <v>1</v>
      </c>
      <c r="F1067" s="33">
        <v>25500</v>
      </c>
      <c r="G1067" s="60">
        <f t="shared" ref="G1067:G1068" si="127">ROUND(E1067*F1067,2)</f>
        <v>25500</v>
      </c>
    </row>
    <row r="1068" spans="1:7" ht="67.5" x14ac:dyDescent="0.25">
      <c r="A1068" s="31" t="s">
        <v>2033</v>
      </c>
      <c r="B1068" s="61" t="s">
        <v>600</v>
      </c>
      <c r="C1068" s="58" t="s">
        <v>601</v>
      </c>
      <c r="D1068" s="37" t="s">
        <v>389</v>
      </c>
      <c r="E1068" s="33">
        <v>1</v>
      </c>
      <c r="F1068" s="33">
        <v>1200</v>
      </c>
      <c r="G1068" s="60">
        <f t="shared" si="127"/>
        <v>1200</v>
      </c>
    </row>
    <row r="1069" spans="1:7" x14ac:dyDescent="0.25">
      <c r="A1069" s="34" t="s">
        <v>2034</v>
      </c>
      <c r="B1069" s="80"/>
      <c r="C1069" s="76" t="s">
        <v>602</v>
      </c>
      <c r="D1069" s="43" t="s">
        <v>57</v>
      </c>
      <c r="E1069" s="81"/>
      <c r="F1069" s="81"/>
      <c r="G1069" s="87"/>
    </row>
    <row r="1070" spans="1:7" ht="123.75" x14ac:dyDescent="0.25">
      <c r="A1070" s="31" t="s">
        <v>2035</v>
      </c>
      <c r="B1070" s="61" t="s">
        <v>603</v>
      </c>
      <c r="C1070" s="58" t="s">
        <v>604</v>
      </c>
      <c r="D1070" s="37" t="s">
        <v>389</v>
      </c>
      <c r="E1070" s="33">
        <v>12</v>
      </c>
      <c r="F1070" s="33">
        <v>800</v>
      </c>
      <c r="G1070" s="60">
        <f t="shared" ref="G1070:G1073" si="128">ROUND(E1070*F1070,2)</f>
        <v>9600</v>
      </c>
    </row>
    <row r="1071" spans="1:7" ht="180" x14ac:dyDescent="0.25">
      <c r="A1071" s="31" t="s">
        <v>2036</v>
      </c>
      <c r="B1071" s="61" t="s">
        <v>605</v>
      </c>
      <c r="C1071" s="58" t="s">
        <v>606</v>
      </c>
      <c r="D1071" s="37" t="s">
        <v>389</v>
      </c>
      <c r="E1071" s="33">
        <v>7</v>
      </c>
      <c r="F1071" s="33">
        <v>4500</v>
      </c>
      <c r="G1071" s="60">
        <f t="shared" si="128"/>
        <v>31500</v>
      </c>
    </row>
    <row r="1072" spans="1:7" ht="337.5" x14ac:dyDescent="0.25">
      <c r="A1072" s="31" t="s">
        <v>2037</v>
      </c>
      <c r="B1072" s="61" t="s">
        <v>607</v>
      </c>
      <c r="C1072" s="58" t="s">
        <v>608</v>
      </c>
      <c r="D1072" s="37" t="s">
        <v>389</v>
      </c>
      <c r="E1072" s="33">
        <v>9</v>
      </c>
      <c r="F1072" s="33">
        <v>1540</v>
      </c>
      <c r="G1072" s="60">
        <f t="shared" si="128"/>
        <v>13860</v>
      </c>
    </row>
    <row r="1073" spans="1:7" ht="146.25" x14ac:dyDescent="0.25">
      <c r="A1073" s="31" t="s">
        <v>2038</v>
      </c>
      <c r="B1073" s="61" t="s">
        <v>609</v>
      </c>
      <c r="C1073" s="58" t="s">
        <v>610</v>
      </c>
      <c r="D1073" s="37" t="s">
        <v>389</v>
      </c>
      <c r="E1073" s="33">
        <v>1</v>
      </c>
      <c r="F1073" s="33">
        <v>8900</v>
      </c>
      <c r="G1073" s="60">
        <f t="shared" si="128"/>
        <v>8900</v>
      </c>
    </row>
    <row r="1074" spans="1:7" ht="22.5" x14ac:dyDescent="0.25">
      <c r="A1074" s="34" t="s">
        <v>2039</v>
      </c>
      <c r="B1074" s="80"/>
      <c r="C1074" s="76" t="s">
        <v>611</v>
      </c>
      <c r="D1074" s="43" t="s">
        <v>57</v>
      </c>
      <c r="E1074" s="81"/>
      <c r="F1074" s="81"/>
      <c r="G1074" s="87"/>
    </row>
    <row r="1075" spans="1:7" x14ac:dyDescent="0.25">
      <c r="A1075" s="34" t="s">
        <v>2040</v>
      </c>
      <c r="B1075" s="80"/>
      <c r="C1075" s="76" t="s">
        <v>575</v>
      </c>
      <c r="D1075" s="43" t="s">
        <v>57</v>
      </c>
      <c r="E1075" s="81"/>
      <c r="F1075" s="81"/>
      <c r="G1075" s="87"/>
    </row>
    <row r="1076" spans="1:7" ht="168.75" x14ac:dyDescent="0.25">
      <c r="A1076" s="31" t="s">
        <v>2041</v>
      </c>
      <c r="B1076" s="61" t="s">
        <v>612</v>
      </c>
      <c r="C1076" s="58" t="s">
        <v>1055</v>
      </c>
      <c r="D1076" s="37" t="s">
        <v>389</v>
      </c>
      <c r="E1076" s="33">
        <v>15</v>
      </c>
      <c r="F1076" s="33">
        <v>57</v>
      </c>
      <c r="G1076" s="60">
        <f t="shared" ref="G1076:G1087" si="129">ROUND(E1076*F1076,2)</f>
        <v>855</v>
      </c>
    </row>
    <row r="1077" spans="1:7" ht="168.75" x14ac:dyDescent="0.25">
      <c r="A1077" s="31" t="s">
        <v>2042</v>
      </c>
      <c r="B1077" s="61" t="s">
        <v>613</v>
      </c>
      <c r="C1077" s="58" t="s">
        <v>1056</v>
      </c>
      <c r="D1077" s="37" t="s">
        <v>389</v>
      </c>
      <c r="E1077" s="33">
        <v>24</v>
      </c>
      <c r="F1077" s="33">
        <v>101</v>
      </c>
      <c r="G1077" s="60">
        <f t="shared" si="129"/>
        <v>2424</v>
      </c>
    </row>
    <row r="1078" spans="1:7" ht="180" x14ac:dyDescent="0.25">
      <c r="A1078" s="31" t="s">
        <v>2043</v>
      </c>
      <c r="B1078" s="61" t="s">
        <v>614</v>
      </c>
      <c r="C1078" s="58" t="s">
        <v>1057</v>
      </c>
      <c r="D1078" s="37" t="s">
        <v>389</v>
      </c>
      <c r="E1078" s="33">
        <v>4</v>
      </c>
      <c r="F1078" s="33">
        <v>850</v>
      </c>
      <c r="G1078" s="60">
        <f t="shared" si="129"/>
        <v>3400</v>
      </c>
    </row>
    <row r="1079" spans="1:7" ht="146.25" x14ac:dyDescent="0.25">
      <c r="A1079" s="31" t="s">
        <v>2044</v>
      </c>
      <c r="B1079" s="61" t="s">
        <v>615</v>
      </c>
      <c r="C1079" s="58" t="s">
        <v>1058</v>
      </c>
      <c r="D1079" s="37" t="s">
        <v>389</v>
      </c>
      <c r="E1079" s="33">
        <v>2</v>
      </c>
      <c r="F1079" s="33">
        <v>35</v>
      </c>
      <c r="G1079" s="60">
        <f t="shared" si="129"/>
        <v>70</v>
      </c>
    </row>
    <row r="1080" spans="1:7" ht="247.5" x14ac:dyDescent="0.25">
      <c r="A1080" s="31" t="s">
        <v>2045</v>
      </c>
      <c r="B1080" s="61" t="s">
        <v>616</v>
      </c>
      <c r="C1080" s="58" t="s">
        <v>617</v>
      </c>
      <c r="D1080" s="37" t="s">
        <v>389</v>
      </c>
      <c r="E1080" s="33">
        <v>1</v>
      </c>
      <c r="F1080" s="33">
        <v>3420</v>
      </c>
      <c r="G1080" s="60">
        <f t="shared" si="129"/>
        <v>3420</v>
      </c>
    </row>
    <row r="1081" spans="1:7" ht="247.5" x14ac:dyDescent="0.25">
      <c r="A1081" s="31" t="s">
        <v>2046</v>
      </c>
      <c r="B1081" s="61" t="s">
        <v>618</v>
      </c>
      <c r="C1081" s="58" t="s">
        <v>619</v>
      </c>
      <c r="D1081" s="37" t="s">
        <v>389</v>
      </c>
      <c r="E1081" s="33">
        <v>1</v>
      </c>
      <c r="F1081" s="33">
        <v>1200</v>
      </c>
      <c r="G1081" s="60">
        <f t="shared" si="129"/>
        <v>1200</v>
      </c>
    </row>
    <row r="1082" spans="1:7" ht="157.5" x14ac:dyDescent="0.25">
      <c r="A1082" s="31" t="s">
        <v>2047</v>
      </c>
      <c r="B1082" s="61" t="s">
        <v>620</v>
      </c>
      <c r="C1082" s="58" t="s">
        <v>1059</v>
      </c>
      <c r="D1082" s="37" t="s">
        <v>389</v>
      </c>
      <c r="E1082" s="33">
        <v>4</v>
      </c>
      <c r="F1082" s="33">
        <v>750</v>
      </c>
      <c r="G1082" s="60">
        <f t="shared" si="129"/>
        <v>3000</v>
      </c>
    </row>
    <row r="1083" spans="1:7" ht="168.75" x14ac:dyDescent="0.25">
      <c r="A1083" s="31" t="s">
        <v>2048</v>
      </c>
      <c r="B1083" s="61" t="s">
        <v>621</v>
      </c>
      <c r="C1083" s="58" t="s">
        <v>1060</v>
      </c>
      <c r="D1083" s="37" t="s">
        <v>389</v>
      </c>
      <c r="E1083" s="33">
        <v>2</v>
      </c>
      <c r="F1083" s="33">
        <v>350</v>
      </c>
      <c r="G1083" s="60">
        <f t="shared" si="129"/>
        <v>700</v>
      </c>
    </row>
    <row r="1084" spans="1:7" ht="168.75" x14ac:dyDescent="0.25">
      <c r="A1084" s="31" t="s">
        <v>2049</v>
      </c>
      <c r="B1084" s="61" t="s">
        <v>622</v>
      </c>
      <c r="C1084" s="58" t="s">
        <v>1061</v>
      </c>
      <c r="D1084" s="37" t="s">
        <v>389</v>
      </c>
      <c r="E1084" s="33">
        <v>8</v>
      </c>
      <c r="F1084" s="33">
        <v>120</v>
      </c>
      <c r="G1084" s="60">
        <f t="shared" si="129"/>
        <v>960</v>
      </c>
    </row>
    <row r="1085" spans="1:7" ht="90" x14ac:dyDescent="0.25">
      <c r="A1085" s="31" t="s">
        <v>2050</v>
      </c>
      <c r="B1085" s="61" t="s">
        <v>623</v>
      </c>
      <c r="C1085" s="58" t="s">
        <v>624</v>
      </c>
      <c r="D1085" s="37" t="s">
        <v>389</v>
      </c>
      <c r="E1085" s="33">
        <v>1</v>
      </c>
      <c r="F1085" s="33">
        <v>35</v>
      </c>
      <c r="G1085" s="60">
        <f t="shared" si="129"/>
        <v>35</v>
      </c>
    </row>
    <row r="1086" spans="1:7" ht="157.5" x14ac:dyDescent="0.25">
      <c r="A1086" s="31" t="s">
        <v>2051</v>
      </c>
      <c r="B1086" s="61" t="s">
        <v>625</v>
      </c>
      <c r="C1086" s="58" t="s">
        <v>1054</v>
      </c>
      <c r="D1086" s="37" t="s">
        <v>389</v>
      </c>
      <c r="E1086" s="33">
        <v>2</v>
      </c>
      <c r="F1086" s="33">
        <v>80</v>
      </c>
      <c r="G1086" s="60">
        <f t="shared" si="129"/>
        <v>160</v>
      </c>
    </row>
    <row r="1087" spans="1:7" ht="202.5" x14ac:dyDescent="0.25">
      <c r="A1087" s="31" t="s">
        <v>2052</v>
      </c>
      <c r="B1087" s="61" t="s">
        <v>626</v>
      </c>
      <c r="C1087" s="58" t="s">
        <v>1062</v>
      </c>
      <c r="D1087" s="37" t="s">
        <v>389</v>
      </c>
      <c r="E1087" s="33">
        <v>6</v>
      </c>
      <c r="F1087" s="33">
        <v>260</v>
      </c>
      <c r="G1087" s="60">
        <f t="shared" si="129"/>
        <v>1560</v>
      </c>
    </row>
    <row r="1088" spans="1:7" x14ac:dyDescent="0.25">
      <c r="A1088" s="34" t="s">
        <v>2053</v>
      </c>
      <c r="B1088" s="80"/>
      <c r="C1088" s="76" t="s">
        <v>582</v>
      </c>
      <c r="D1088" s="43" t="s">
        <v>57</v>
      </c>
      <c r="E1088" s="81"/>
      <c r="F1088" s="81"/>
      <c r="G1088" s="87"/>
    </row>
    <row r="1089" spans="1:7" ht="112.5" x14ac:dyDescent="0.25">
      <c r="A1089" s="31" t="s">
        <v>2054</v>
      </c>
      <c r="B1089" s="61" t="s">
        <v>627</v>
      </c>
      <c r="C1089" s="58" t="s">
        <v>628</v>
      </c>
      <c r="D1089" s="37" t="s">
        <v>389</v>
      </c>
      <c r="E1089" s="33">
        <v>3</v>
      </c>
      <c r="F1089" s="33">
        <v>25</v>
      </c>
      <c r="G1089" s="60">
        <f t="shared" ref="G1089:G1091" si="130">ROUND(E1089*F1089,2)</f>
        <v>75</v>
      </c>
    </row>
    <row r="1090" spans="1:7" ht="56.25" x14ac:dyDescent="0.25">
      <c r="A1090" s="31" t="s">
        <v>2055</v>
      </c>
      <c r="B1090" s="61" t="s">
        <v>629</v>
      </c>
      <c r="C1090" s="58" t="s">
        <v>630</v>
      </c>
      <c r="D1090" s="37" t="s">
        <v>389</v>
      </c>
      <c r="E1090" s="33">
        <v>1</v>
      </c>
      <c r="F1090" s="33">
        <v>36</v>
      </c>
      <c r="G1090" s="60">
        <f t="shared" si="130"/>
        <v>36</v>
      </c>
    </row>
    <row r="1091" spans="1:7" ht="56.25" x14ac:dyDescent="0.25">
      <c r="A1091" s="31" t="s">
        <v>2056</v>
      </c>
      <c r="B1091" s="61" t="s">
        <v>631</v>
      </c>
      <c r="C1091" s="58" t="s">
        <v>632</v>
      </c>
      <c r="D1091" s="37" t="s">
        <v>389</v>
      </c>
      <c r="E1091" s="33">
        <v>1</v>
      </c>
      <c r="F1091" s="33">
        <v>350</v>
      </c>
      <c r="G1091" s="60">
        <f t="shared" si="130"/>
        <v>350</v>
      </c>
    </row>
    <row r="1092" spans="1:7" x14ac:dyDescent="0.25">
      <c r="A1092" s="34" t="s">
        <v>2057</v>
      </c>
      <c r="B1092" s="80"/>
      <c r="C1092" s="76" t="s">
        <v>398</v>
      </c>
      <c r="D1092" s="43" t="s">
        <v>57</v>
      </c>
      <c r="E1092" s="81"/>
      <c r="F1092" s="81"/>
      <c r="G1092" s="87"/>
    </row>
    <row r="1093" spans="1:7" ht="45" x14ac:dyDescent="0.25">
      <c r="A1093" s="31" t="s">
        <v>2058</v>
      </c>
      <c r="B1093" s="61" t="s">
        <v>633</v>
      </c>
      <c r="C1093" s="58" t="s">
        <v>590</v>
      </c>
      <c r="D1093" s="37" t="s">
        <v>389</v>
      </c>
      <c r="E1093" s="33">
        <v>1</v>
      </c>
      <c r="F1093" s="33">
        <v>3200</v>
      </c>
      <c r="G1093" s="60">
        <f t="shared" ref="G1093:G1099" si="131">ROUND(E1093*F1093,2)</f>
        <v>3200</v>
      </c>
    </row>
    <row r="1094" spans="1:7" ht="33.75" x14ac:dyDescent="0.25">
      <c r="A1094" s="31" t="s">
        <v>2059</v>
      </c>
      <c r="B1094" s="61" t="s">
        <v>634</v>
      </c>
      <c r="C1094" s="58" t="s">
        <v>635</v>
      </c>
      <c r="D1094" s="37" t="s">
        <v>389</v>
      </c>
      <c r="E1094" s="33">
        <v>4</v>
      </c>
      <c r="F1094" s="33">
        <v>850</v>
      </c>
      <c r="G1094" s="60">
        <f t="shared" si="131"/>
        <v>3400</v>
      </c>
    </row>
    <row r="1095" spans="1:7" ht="67.5" x14ac:dyDescent="0.25">
      <c r="A1095" s="31" t="s">
        <v>2060</v>
      </c>
      <c r="B1095" s="61" t="s">
        <v>636</v>
      </c>
      <c r="C1095" s="58" t="s">
        <v>637</v>
      </c>
      <c r="D1095" s="37" t="s">
        <v>389</v>
      </c>
      <c r="E1095" s="33">
        <v>2</v>
      </c>
      <c r="F1095" s="33">
        <v>450</v>
      </c>
      <c r="G1095" s="60">
        <f t="shared" si="131"/>
        <v>900</v>
      </c>
    </row>
    <row r="1096" spans="1:7" ht="33.75" x14ac:dyDescent="0.25">
      <c r="A1096" s="31" t="s">
        <v>2061</v>
      </c>
      <c r="B1096" s="61" t="s">
        <v>638</v>
      </c>
      <c r="C1096" s="58" t="s">
        <v>639</v>
      </c>
      <c r="D1096" s="37" t="s">
        <v>389</v>
      </c>
      <c r="E1096" s="33">
        <v>2</v>
      </c>
      <c r="F1096" s="33">
        <v>750</v>
      </c>
      <c r="G1096" s="60">
        <f t="shared" si="131"/>
        <v>1500</v>
      </c>
    </row>
    <row r="1097" spans="1:7" ht="33.75" x14ac:dyDescent="0.25">
      <c r="A1097" s="31" t="s">
        <v>2062</v>
      </c>
      <c r="B1097" s="61" t="s">
        <v>640</v>
      </c>
      <c r="C1097" s="58" t="s">
        <v>641</v>
      </c>
      <c r="D1097" s="37" t="s">
        <v>389</v>
      </c>
      <c r="E1097" s="33">
        <v>2</v>
      </c>
      <c r="F1097" s="33">
        <v>350</v>
      </c>
      <c r="G1097" s="60">
        <f t="shared" si="131"/>
        <v>700</v>
      </c>
    </row>
    <row r="1098" spans="1:7" ht="22.5" x14ac:dyDescent="0.25">
      <c r="A1098" s="31" t="s">
        <v>2063</v>
      </c>
      <c r="B1098" s="61" t="s">
        <v>642</v>
      </c>
      <c r="C1098" s="58" t="s">
        <v>594</v>
      </c>
      <c r="D1098" s="37" t="s">
        <v>389</v>
      </c>
      <c r="E1098" s="33">
        <v>16</v>
      </c>
      <c r="F1098" s="33">
        <v>30</v>
      </c>
      <c r="G1098" s="60">
        <f t="shared" si="131"/>
        <v>480</v>
      </c>
    </row>
    <row r="1099" spans="1:7" ht="33.75" x14ac:dyDescent="0.25">
      <c r="A1099" s="31" t="s">
        <v>2064</v>
      </c>
      <c r="B1099" s="61" t="s">
        <v>643</v>
      </c>
      <c r="C1099" s="58" t="s">
        <v>644</v>
      </c>
      <c r="D1099" s="37" t="s">
        <v>389</v>
      </c>
      <c r="E1099" s="33">
        <v>4</v>
      </c>
      <c r="F1099" s="33">
        <v>10</v>
      </c>
      <c r="G1099" s="60">
        <f t="shared" si="131"/>
        <v>40</v>
      </c>
    </row>
    <row r="1100" spans="1:7" x14ac:dyDescent="0.25">
      <c r="A1100" s="34" t="s">
        <v>2065</v>
      </c>
      <c r="B1100" s="80"/>
      <c r="C1100" s="76" t="s">
        <v>645</v>
      </c>
      <c r="D1100" s="43" t="s">
        <v>57</v>
      </c>
      <c r="E1100" s="81"/>
      <c r="F1100" s="81"/>
      <c r="G1100" s="87"/>
    </row>
    <row r="1101" spans="1:7" ht="112.5" x14ac:dyDescent="0.25">
      <c r="A1101" s="31" t="s">
        <v>2066</v>
      </c>
      <c r="B1101" s="61" t="s">
        <v>646</v>
      </c>
      <c r="C1101" s="58" t="s">
        <v>647</v>
      </c>
      <c r="D1101" s="37" t="s">
        <v>389</v>
      </c>
      <c r="E1101" s="33">
        <v>1</v>
      </c>
      <c r="F1101" s="33">
        <v>4500</v>
      </c>
      <c r="G1101" s="60">
        <f t="shared" ref="G1101:G1106" si="132">ROUND(E1101*F1101,2)</f>
        <v>4500</v>
      </c>
    </row>
    <row r="1102" spans="1:7" ht="90" x14ac:dyDescent="0.25">
      <c r="A1102" s="31" t="s">
        <v>2067</v>
      </c>
      <c r="B1102" s="61" t="s">
        <v>648</v>
      </c>
      <c r="C1102" s="58" t="s">
        <v>649</v>
      </c>
      <c r="D1102" s="37" t="s">
        <v>389</v>
      </c>
      <c r="E1102" s="33">
        <v>4</v>
      </c>
      <c r="F1102" s="33">
        <v>2500</v>
      </c>
      <c r="G1102" s="60">
        <f t="shared" si="132"/>
        <v>10000</v>
      </c>
    </row>
    <row r="1103" spans="1:7" ht="202.5" x14ac:dyDescent="0.25">
      <c r="A1103" s="31" t="s">
        <v>2068</v>
      </c>
      <c r="B1103" s="61" t="s">
        <v>650</v>
      </c>
      <c r="C1103" s="58" t="s">
        <v>651</v>
      </c>
      <c r="D1103" s="37" t="s">
        <v>389</v>
      </c>
      <c r="E1103" s="33">
        <v>1</v>
      </c>
      <c r="F1103" s="33">
        <v>28900</v>
      </c>
      <c r="G1103" s="60">
        <f t="shared" si="132"/>
        <v>28900</v>
      </c>
    </row>
    <row r="1104" spans="1:7" ht="78.75" x14ac:dyDescent="0.25">
      <c r="A1104" s="31" t="s">
        <v>2069</v>
      </c>
      <c r="B1104" s="61" t="s">
        <v>652</v>
      </c>
      <c r="C1104" s="58" t="s">
        <v>653</v>
      </c>
      <c r="D1104" s="37" t="s">
        <v>389</v>
      </c>
      <c r="E1104" s="33">
        <v>1</v>
      </c>
      <c r="F1104" s="33">
        <v>350</v>
      </c>
      <c r="G1104" s="60">
        <f t="shared" si="132"/>
        <v>350</v>
      </c>
    </row>
    <row r="1105" spans="1:7" ht="22.5" x14ac:dyDescent="0.25">
      <c r="A1105" s="31" t="s">
        <v>2070</v>
      </c>
      <c r="B1105" s="61" t="s">
        <v>654</v>
      </c>
      <c r="C1105" s="58" t="s">
        <v>655</v>
      </c>
      <c r="D1105" s="37" t="s">
        <v>389</v>
      </c>
      <c r="E1105" s="33">
        <v>1</v>
      </c>
      <c r="F1105" s="33">
        <v>2990</v>
      </c>
      <c r="G1105" s="60">
        <f t="shared" si="132"/>
        <v>2990</v>
      </c>
    </row>
    <row r="1106" spans="1:7" ht="90" x14ac:dyDescent="0.25">
      <c r="A1106" s="31" t="s">
        <v>2071</v>
      </c>
      <c r="B1106" s="61" t="s">
        <v>656</v>
      </c>
      <c r="C1106" s="58" t="s">
        <v>657</v>
      </c>
      <c r="D1106" s="37" t="s">
        <v>389</v>
      </c>
      <c r="E1106" s="33">
        <v>1</v>
      </c>
      <c r="F1106" s="33">
        <v>1900</v>
      </c>
      <c r="G1106" s="60">
        <f t="shared" si="132"/>
        <v>1900</v>
      </c>
    </row>
    <row r="1107" spans="1:7" ht="22.5" x14ac:dyDescent="0.25">
      <c r="A1107" s="34" t="s">
        <v>2072</v>
      </c>
      <c r="B1107" s="80"/>
      <c r="C1107" s="76" t="s">
        <v>658</v>
      </c>
      <c r="D1107" s="43" t="s">
        <v>57</v>
      </c>
      <c r="E1107" s="81"/>
      <c r="F1107" s="81"/>
      <c r="G1107" s="87"/>
    </row>
    <row r="1108" spans="1:7" x14ac:dyDescent="0.25">
      <c r="A1108" s="34" t="s">
        <v>2073</v>
      </c>
      <c r="B1108" s="80"/>
      <c r="C1108" s="76" t="s">
        <v>659</v>
      </c>
      <c r="D1108" s="43" t="s">
        <v>57</v>
      </c>
      <c r="E1108" s="81"/>
      <c r="F1108" s="81"/>
      <c r="G1108" s="87"/>
    </row>
    <row r="1109" spans="1:7" ht="67.5" x14ac:dyDescent="0.25">
      <c r="A1109" s="31" t="s">
        <v>2074</v>
      </c>
      <c r="B1109" s="61" t="s">
        <v>660</v>
      </c>
      <c r="C1109" s="58" t="s">
        <v>661</v>
      </c>
      <c r="D1109" s="37" t="s">
        <v>389</v>
      </c>
      <c r="E1109" s="33">
        <v>1</v>
      </c>
      <c r="F1109" s="33">
        <v>2240</v>
      </c>
      <c r="G1109" s="60">
        <f>ROUND(E1109*F1109,2)</f>
        <v>2240</v>
      </c>
    </row>
    <row r="1110" spans="1:7" ht="337.5" x14ac:dyDescent="0.25">
      <c r="A1110" s="34" t="s">
        <v>2075</v>
      </c>
      <c r="B1110" s="80"/>
      <c r="C1110" s="76" t="s">
        <v>662</v>
      </c>
      <c r="D1110" s="43" t="s">
        <v>57</v>
      </c>
      <c r="E1110" s="81"/>
      <c r="F1110" s="81"/>
      <c r="G1110" s="87"/>
    </row>
    <row r="1111" spans="1:7" x14ac:dyDescent="0.25">
      <c r="A1111" s="31" t="s">
        <v>2076</v>
      </c>
      <c r="B1111" s="61" t="s">
        <v>663</v>
      </c>
      <c r="C1111" s="58" t="s">
        <v>664</v>
      </c>
      <c r="D1111" s="37" t="s">
        <v>389</v>
      </c>
      <c r="E1111" s="33">
        <v>1</v>
      </c>
      <c r="F1111" s="33">
        <v>3200</v>
      </c>
      <c r="G1111" s="60">
        <f t="shared" ref="G1111:G1116" si="133">ROUND(E1111*F1111,2)</f>
        <v>3200</v>
      </c>
    </row>
    <row r="1112" spans="1:7" x14ac:dyDescent="0.25">
      <c r="A1112" s="31" t="s">
        <v>2077</v>
      </c>
      <c r="B1112" s="61" t="s">
        <v>665</v>
      </c>
      <c r="C1112" s="58" t="s">
        <v>666</v>
      </c>
      <c r="D1112" s="37" t="s">
        <v>389</v>
      </c>
      <c r="E1112" s="33">
        <v>3</v>
      </c>
      <c r="F1112" s="33">
        <v>1900</v>
      </c>
      <c r="G1112" s="60">
        <f t="shared" si="133"/>
        <v>5700</v>
      </c>
    </row>
    <row r="1113" spans="1:7" x14ac:dyDescent="0.25">
      <c r="A1113" s="31" t="s">
        <v>2078</v>
      </c>
      <c r="B1113" s="61" t="s">
        <v>667</v>
      </c>
      <c r="C1113" s="58" t="s">
        <v>668</v>
      </c>
      <c r="D1113" s="37" t="s">
        <v>389</v>
      </c>
      <c r="E1113" s="33">
        <v>4</v>
      </c>
      <c r="F1113" s="33">
        <v>590</v>
      </c>
      <c r="G1113" s="60">
        <f t="shared" si="133"/>
        <v>2360</v>
      </c>
    </row>
    <row r="1114" spans="1:7" x14ac:dyDescent="0.25">
      <c r="A1114" s="31" t="s">
        <v>2079</v>
      </c>
      <c r="B1114" s="61" t="s">
        <v>669</v>
      </c>
      <c r="C1114" s="58" t="s">
        <v>670</v>
      </c>
      <c r="D1114" s="37" t="s">
        <v>389</v>
      </c>
      <c r="E1114" s="33">
        <v>3</v>
      </c>
      <c r="F1114" s="33">
        <v>890</v>
      </c>
      <c r="G1114" s="60">
        <f t="shared" si="133"/>
        <v>2670</v>
      </c>
    </row>
    <row r="1115" spans="1:7" x14ac:dyDescent="0.25">
      <c r="A1115" s="31" t="s">
        <v>2080</v>
      </c>
      <c r="B1115" s="61" t="s">
        <v>671</v>
      </c>
      <c r="C1115" s="58" t="s">
        <v>672</v>
      </c>
      <c r="D1115" s="37" t="s">
        <v>389</v>
      </c>
      <c r="E1115" s="33">
        <v>4</v>
      </c>
      <c r="F1115" s="33">
        <v>860</v>
      </c>
      <c r="G1115" s="60">
        <f t="shared" si="133"/>
        <v>3440</v>
      </c>
    </row>
    <row r="1116" spans="1:7" x14ac:dyDescent="0.25">
      <c r="A1116" s="31" t="s">
        <v>2081</v>
      </c>
      <c r="B1116" s="61" t="s">
        <v>673</v>
      </c>
      <c r="C1116" s="58" t="s">
        <v>674</v>
      </c>
      <c r="D1116" s="37" t="s">
        <v>389</v>
      </c>
      <c r="E1116" s="33">
        <v>4</v>
      </c>
      <c r="F1116" s="33">
        <v>950</v>
      </c>
      <c r="G1116" s="60">
        <f t="shared" si="133"/>
        <v>3800</v>
      </c>
    </row>
    <row r="1117" spans="1:7" x14ac:dyDescent="0.25">
      <c r="A1117" s="34" t="s">
        <v>2082</v>
      </c>
      <c r="B1117" s="80"/>
      <c r="C1117" s="76" t="s">
        <v>675</v>
      </c>
      <c r="D1117" s="43" t="s">
        <v>57</v>
      </c>
      <c r="E1117" s="81"/>
      <c r="F1117" s="81"/>
      <c r="G1117" s="87"/>
    </row>
    <row r="1118" spans="1:7" ht="213.75" x14ac:dyDescent="0.25">
      <c r="A1118" s="31" t="s">
        <v>2083</v>
      </c>
      <c r="B1118" s="61" t="s">
        <v>676</v>
      </c>
      <c r="C1118" s="58" t="s">
        <v>677</v>
      </c>
      <c r="D1118" s="37" t="s">
        <v>389</v>
      </c>
      <c r="E1118" s="33">
        <v>2</v>
      </c>
      <c r="F1118" s="33">
        <v>12000</v>
      </c>
      <c r="G1118" s="60">
        <f t="shared" ref="G1118:G1120" si="134">ROUND(E1118*F1118,2)</f>
        <v>24000</v>
      </c>
    </row>
    <row r="1119" spans="1:7" ht="303.75" x14ac:dyDescent="0.25">
      <c r="A1119" s="31" t="s">
        <v>2084</v>
      </c>
      <c r="B1119" s="61" t="s">
        <v>678</v>
      </c>
      <c r="C1119" s="58" t="s">
        <v>679</v>
      </c>
      <c r="D1119" s="37" t="s">
        <v>389</v>
      </c>
      <c r="E1119" s="33">
        <v>8</v>
      </c>
      <c r="F1119" s="33">
        <v>13500</v>
      </c>
      <c r="G1119" s="60">
        <f t="shared" si="134"/>
        <v>108000</v>
      </c>
    </row>
    <row r="1120" spans="1:7" ht="281.25" x14ac:dyDescent="0.25">
      <c r="A1120" s="31" t="s">
        <v>2085</v>
      </c>
      <c r="B1120" s="61" t="s">
        <v>680</v>
      </c>
      <c r="C1120" s="58" t="s">
        <v>681</v>
      </c>
      <c r="D1120" s="37" t="s">
        <v>389</v>
      </c>
      <c r="E1120" s="33">
        <v>6</v>
      </c>
      <c r="F1120" s="33">
        <v>9800</v>
      </c>
      <c r="G1120" s="60">
        <f t="shared" si="134"/>
        <v>58800</v>
      </c>
    </row>
    <row r="1121" spans="1:8" x14ac:dyDescent="0.25">
      <c r="A1121" s="34" t="s">
        <v>2086</v>
      </c>
      <c r="B1121" s="80"/>
      <c r="C1121" s="76" t="s">
        <v>398</v>
      </c>
      <c r="D1121" s="43" t="s">
        <v>57</v>
      </c>
      <c r="E1121" s="81"/>
      <c r="F1121" s="81"/>
      <c r="G1121" s="87"/>
    </row>
    <row r="1122" spans="1:8" ht="67.5" x14ac:dyDescent="0.25">
      <c r="A1122" s="31" t="s">
        <v>2087</v>
      </c>
      <c r="B1122" s="61" t="s">
        <v>682</v>
      </c>
      <c r="C1122" s="58" t="s">
        <v>683</v>
      </c>
      <c r="D1122" s="37" t="s">
        <v>389</v>
      </c>
      <c r="E1122" s="33">
        <v>2</v>
      </c>
      <c r="F1122" s="33">
        <v>3500</v>
      </c>
      <c r="G1122" s="60">
        <f t="shared" ref="G1122:G1123" si="135">ROUND(E1122*F1122,2)</f>
        <v>7000</v>
      </c>
    </row>
    <row r="1123" spans="1:8" ht="45" x14ac:dyDescent="0.25">
      <c r="A1123" s="31" t="s">
        <v>2088</v>
      </c>
      <c r="B1123" s="61" t="s">
        <v>684</v>
      </c>
      <c r="C1123" s="58" t="s">
        <v>685</v>
      </c>
      <c r="D1123" s="37" t="s">
        <v>389</v>
      </c>
      <c r="E1123" s="33">
        <v>20</v>
      </c>
      <c r="F1123" s="33">
        <v>250</v>
      </c>
      <c r="G1123" s="60">
        <f t="shared" si="135"/>
        <v>5000</v>
      </c>
    </row>
    <row r="1124" spans="1:8" x14ac:dyDescent="0.25">
      <c r="A1124" s="52" t="s">
        <v>64</v>
      </c>
      <c r="B1124" s="53"/>
      <c r="C1124" s="25" t="s">
        <v>64</v>
      </c>
      <c r="D1124" s="26" t="s">
        <v>64</v>
      </c>
      <c r="E1124" s="25"/>
      <c r="F1124" s="53" t="s">
        <v>8</v>
      </c>
      <c r="G1124" s="27">
        <f>SUM(G1021:G1123)</f>
        <v>429606.58</v>
      </c>
      <c r="H1124" s="230"/>
    </row>
    <row r="1125" spans="1:8" x14ac:dyDescent="0.25">
      <c r="A1125" s="34" t="s">
        <v>2089</v>
      </c>
      <c r="B1125" s="80"/>
      <c r="C1125" s="76" t="s">
        <v>686</v>
      </c>
      <c r="D1125" s="43" t="s">
        <v>57</v>
      </c>
      <c r="E1125" s="81"/>
      <c r="F1125" s="81"/>
      <c r="G1125" s="87"/>
    </row>
    <row r="1126" spans="1:8" x14ac:dyDescent="0.25">
      <c r="A1126" s="31" t="s">
        <v>1484</v>
      </c>
      <c r="B1126" s="61">
        <v>91944</v>
      </c>
      <c r="C1126" s="58" t="s">
        <v>687</v>
      </c>
      <c r="D1126" s="37" t="s">
        <v>134</v>
      </c>
      <c r="E1126" s="33">
        <v>4</v>
      </c>
      <c r="F1126" s="33">
        <v>9.2799999999999994</v>
      </c>
      <c r="G1126" s="60">
        <f t="shared" ref="G1126:G1139" si="136">ROUND(E1126*F1126,2)</f>
        <v>37.119999999999997</v>
      </c>
    </row>
    <row r="1127" spans="1:8" x14ac:dyDescent="0.25">
      <c r="A1127" s="31" t="s">
        <v>1485</v>
      </c>
      <c r="B1127" s="61">
        <v>91941</v>
      </c>
      <c r="C1127" s="58" t="s">
        <v>688</v>
      </c>
      <c r="D1127" s="37" t="s">
        <v>134</v>
      </c>
      <c r="E1127" s="33">
        <v>9</v>
      </c>
      <c r="F1127" s="33">
        <v>6.7</v>
      </c>
      <c r="G1127" s="60">
        <f t="shared" si="136"/>
        <v>60.3</v>
      </c>
    </row>
    <row r="1128" spans="1:8" x14ac:dyDescent="0.25">
      <c r="A1128" s="31" t="s">
        <v>1486</v>
      </c>
      <c r="B1128" s="61">
        <v>83446</v>
      </c>
      <c r="C1128" s="58" t="s">
        <v>689</v>
      </c>
      <c r="D1128" s="37" t="s">
        <v>134</v>
      </c>
      <c r="E1128" s="33">
        <v>3</v>
      </c>
      <c r="F1128" s="33">
        <v>131.46</v>
      </c>
      <c r="G1128" s="60">
        <f t="shared" si="136"/>
        <v>394.38</v>
      </c>
    </row>
    <row r="1129" spans="1:8" x14ac:dyDescent="0.25">
      <c r="A1129" s="31" t="s">
        <v>1487</v>
      </c>
      <c r="B1129" s="61">
        <v>91902</v>
      </c>
      <c r="C1129" s="58" t="s">
        <v>690</v>
      </c>
      <c r="D1129" s="37" t="s">
        <v>134</v>
      </c>
      <c r="E1129" s="33">
        <v>30</v>
      </c>
      <c r="F1129" s="33">
        <v>8.5</v>
      </c>
      <c r="G1129" s="60">
        <f t="shared" si="136"/>
        <v>255</v>
      </c>
    </row>
    <row r="1130" spans="1:8" x14ac:dyDescent="0.25">
      <c r="A1130" s="31" t="s">
        <v>2090</v>
      </c>
      <c r="B1130" s="61">
        <v>91879</v>
      </c>
      <c r="C1130" s="58" t="s">
        <v>691</v>
      </c>
      <c r="D1130" s="37" t="s">
        <v>134</v>
      </c>
      <c r="E1130" s="33">
        <v>57</v>
      </c>
      <c r="F1130" s="33">
        <v>5.17</v>
      </c>
      <c r="G1130" s="60">
        <f t="shared" si="136"/>
        <v>294.69</v>
      </c>
    </row>
    <row r="1131" spans="1:8" x14ac:dyDescent="0.25">
      <c r="A1131" s="31" t="s">
        <v>2091</v>
      </c>
      <c r="B1131" s="61">
        <v>91863</v>
      </c>
      <c r="C1131" s="58" t="s">
        <v>692</v>
      </c>
      <c r="D1131" s="37" t="s">
        <v>111</v>
      </c>
      <c r="E1131" s="33">
        <v>70</v>
      </c>
      <c r="F1131" s="33">
        <v>7.58</v>
      </c>
      <c r="G1131" s="60">
        <f t="shared" si="136"/>
        <v>530.6</v>
      </c>
    </row>
    <row r="1132" spans="1:8" x14ac:dyDescent="0.25">
      <c r="A1132" s="31" t="s">
        <v>2092</v>
      </c>
      <c r="B1132" s="61">
        <v>91854</v>
      </c>
      <c r="C1132" s="58" t="s">
        <v>693</v>
      </c>
      <c r="D1132" s="37" t="s">
        <v>111</v>
      </c>
      <c r="E1132" s="33">
        <v>75</v>
      </c>
      <c r="F1132" s="33">
        <v>6.02</v>
      </c>
      <c r="G1132" s="60">
        <f t="shared" si="136"/>
        <v>451.5</v>
      </c>
    </row>
    <row r="1133" spans="1:8" x14ac:dyDescent="0.25">
      <c r="A1133" s="31" t="s">
        <v>2093</v>
      </c>
      <c r="B1133" s="61">
        <v>91867</v>
      </c>
      <c r="C1133" s="58" t="s">
        <v>694</v>
      </c>
      <c r="D1133" s="37" t="s">
        <v>111</v>
      </c>
      <c r="E1133" s="33">
        <v>40</v>
      </c>
      <c r="F1133" s="33">
        <v>6.03</v>
      </c>
      <c r="G1133" s="60">
        <f t="shared" si="136"/>
        <v>241.2</v>
      </c>
    </row>
    <row r="1134" spans="1:8" x14ac:dyDescent="0.25">
      <c r="A1134" s="31" t="s">
        <v>2094</v>
      </c>
      <c r="B1134" s="61" t="s">
        <v>695</v>
      </c>
      <c r="C1134" s="58" t="s">
        <v>696</v>
      </c>
      <c r="D1134" s="37" t="s">
        <v>134</v>
      </c>
      <c r="E1134" s="33">
        <v>3</v>
      </c>
      <c r="F1134" s="33">
        <v>534.80999999999995</v>
      </c>
      <c r="G1134" s="60">
        <f t="shared" si="136"/>
        <v>1604.43</v>
      </c>
    </row>
    <row r="1135" spans="1:8" x14ac:dyDescent="0.25">
      <c r="A1135" s="31" t="s">
        <v>2095</v>
      </c>
      <c r="B1135" s="61" t="s">
        <v>697</v>
      </c>
      <c r="C1135" s="58" t="s">
        <v>698</v>
      </c>
      <c r="D1135" s="37" t="s">
        <v>134</v>
      </c>
      <c r="E1135" s="33">
        <v>9</v>
      </c>
      <c r="F1135" s="33">
        <v>50.3</v>
      </c>
      <c r="G1135" s="60">
        <f t="shared" si="136"/>
        <v>452.7</v>
      </c>
    </row>
    <row r="1136" spans="1:8" x14ac:dyDescent="0.25">
      <c r="A1136" s="31" t="s">
        <v>2096</v>
      </c>
      <c r="B1136" s="61" t="s">
        <v>699</v>
      </c>
      <c r="C1136" s="58" t="s">
        <v>700</v>
      </c>
      <c r="D1136" s="37" t="s">
        <v>134</v>
      </c>
      <c r="E1136" s="33">
        <v>1</v>
      </c>
      <c r="F1136" s="33">
        <v>522.51</v>
      </c>
      <c r="G1136" s="60">
        <f t="shared" si="136"/>
        <v>522.51</v>
      </c>
    </row>
    <row r="1137" spans="1:8" x14ac:dyDescent="0.25">
      <c r="A1137" s="31" t="s">
        <v>2097</v>
      </c>
      <c r="B1137" s="61" t="s">
        <v>701</v>
      </c>
      <c r="C1137" s="58" t="s">
        <v>702</v>
      </c>
      <c r="D1137" s="37" t="s">
        <v>134</v>
      </c>
      <c r="E1137" s="33">
        <v>1</v>
      </c>
      <c r="F1137" s="33">
        <v>93.7</v>
      </c>
      <c r="G1137" s="60">
        <f t="shared" si="136"/>
        <v>93.7</v>
      </c>
    </row>
    <row r="1138" spans="1:8" ht="22.5" x14ac:dyDescent="0.25">
      <c r="A1138" s="31" t="s">
        <v>2098</v>
      </c>
      <c r="B1138" s="61" t="s">
        <v>703</v>
      </c>
      <c r="C1138" s="58" t="s">
        <v>704</v>
      </c>
      <c r="D1138" s="37" t="s">
        <v>111</v>
      </c>
      <c r="E1138" s="33">
        <v>50</v>
      </c>
      <c r="F1138" s="33">
        <v>14.58</v>
      </c>
      <c r="G1138" s="60">
        <f t="shared" si="136"/>
        <v>729</v>
      </c>
    </row>
    <row r="1139" spans="1:8" x14ac:dyDescent="0.25">
      <c r="A1139" s="31" t="s">
        <v>2099</v>
      </c>
      <c r="B1139" s="61" t="s">
        <v>705</v>
      </c>
      <c r="C1139" s="58" t="s">
        <v>706</v>
      </c>
      <c r="D1139" s="37" t="s">
        <v>111</v>
      </c>
      <c r="E1139" s="33">
        <v>410</v>
      </c>
      <c r="F1139" s="33">
        <v>5.59</v>
      </c>
      <c r="G1139" s="60">
        <f t="shared" si="136"/>
        <v>2291.9</v>
      </c>
    </row>
    <row r="1140" spans="1:8" x14ac:dyDescent="0.25">
      <c r="A1140" s="52" t="s">
        <v>64</v>
      </c>
      <c r="B1140" s="53"/>
      <c r="C1140" s="25" t="s">
        <v>64</v>
      </c>
      <c r="D1140" s="26" t="s">
        <v>64</v>
      </c>
      <c r="E1140" s="25"/>
      <c r="F1140" s="53" t="s">
        <v>8</v>
      </c>
      <c r="G1140" s="27">
        <f>SUM(G1125:G1139)</f>
        <v>7959.0300000000007</v>
      </c>
      <c r="H1140" s="230"/>
    </row>
    <row r="1141" spans="1:8" x14ac:dyDescent="0.25">
      <c r="A1141" s="34" t="s">
        <v>2100</v>
      </c>
      <c r="B1141" s="80"/>
      <c r="C1141" s="76" t="s">
        <v>2281</v>
      </c>
      <c r="D1141" s="43" t="s">
        <v>57</v>
      </c>
      <c r="E1141" s="81"/>
      <c r="F1141" s="81"/>
      <c r="G1141" s="87"/>
    </row>
    <row r="1142" spans="1:8" x14ac:dyDescent="0.25">
      <c r="A1142" s="34" t="s">
        <v>1488</v>
      </c>
      <c r="B1142" s="80"/>
      <c r="C1142" s="76" t="s">
        <v>707</v>
      </c>
      <c r="D1142" s="43" t="s">
        <v>57</v>
      </c>
      <c r="E1142" s="81"/>
      <c r="F1142" s="81"/>
      <c r="G1142" s="87"/>
    </row>
    <row r="1143" spans="1:8" ht="33.75" x14ac:dyDescent="0.25">
      <c r="A1143" s="31" t="s">
        <v>1489</v>
      </c>
      <c r="B1143" s="61">
        <v>91925</v>
      </c>
      <c r="C1143" s="58" t="s">
        <v>1063</v>
      </c>
      <c r="D1143" s="37" t="s">
        <v>111</v>
      </c>
      <c r="E1143" s="33">
        <v>800</v>
      </c>
      <c r="F1143" s="33">
        <v>2.44</v>
      </c>
      <c r="G1143" s="60">
        <f t="shared" ref="G1143:G1172" si="137">ROUND(E1143*F1143,2)</f>
        <v>1952</v>
      </c>
    </row>
    <row r="1144" spans="1:8" ht="33.75" x14ac:dyDescent="0.25">
      <c r="A1144" s="31" t="s">
        <v>1490</v>
      </c>
      <c r="B1144" s="61">
        <v>91927</v>
      </c>
      <c r="C1144" s="58" t="s">
        <v>1064</v>
      </c>
      <c r="D1144" s="37" t="s">
        <v>111</v>
      </c>
      <c r="E1144" s="33">
        <v>260</v>
      </c>
      <c r="F1144" s="33">
        <v>3.29</v>
      </c>
      <c r="G1144" s="60">
        <f t="shared" si="137"/>
        <v>855.4</v>
      </c>
    </row>
    <row r="1145" spans="1:8" ht="33.75" x14ac:dyDescent="0.25">
      <c r="A1145" s="31" t="s">
        <v>1491</v>
      </c>
      <c r="B1145" s="61">
        <v>91929</v>
      </c>
      <c r="C1145" s="58" t="s">
        <v>1039</v>
      </c>
      <c r="D1145" s="37" t="s">
        <v>111</v>
      </c>
      <c r="E1145" s="33">
        <v>150</v>
      </c>
      <c r="F1145" s="33">
        <v>4.6100000000000003</v>
      </c>
      <c r="G1145" s="60">
        <f t="shared" si="137"/>
        <v>691.5</v>
      </c>
    </row>
    <row r="1146" spans="1:8" ht="33.75" x14ac:dyDescent="0.25">
      <c r="A1146" s="31" t="s">
        <v>1492</v>
      </c>
      <c r="B1146" s="61">
        <v>91931</v>
      </c>
      <c r="C1146" s="58" t="s">
        <v>1065</v>
      </c>
      <c r="D1146" s="37" t="s">
        <v>111</v>
      </c>
      <c r="E1146" s="33">
        <v>375</v>
      </c>
      <c r="F1146" s="33">
        <v>6.2</v>
      </c>
      <c r="G1146" s="60">
        <f t="shared" si="137"/>
        <v>2325</v>
      </c>
    </row>
    <row r="1147" spans="1:8" ht="22.5" x14ac:dyDescent="0.25">
      <c r="A1147" s="31" t="s">
        <v>1493</v>
      </c>
      <c r="B1147" s="61">
        <v>92000</v>
      </c>
      <c r="C1147" s="58" t="s">
        <v>708</v>
      </c>
      <c r="D1147" s="37" t="s">
        <v>134</v>
      </c>
      <c r="E1147" s="33">
        <v>0</v>
      </c>
      <c r="F1147" s="33">
        <v>21.47</v>
      </c>
      <c r="G1147" s="60">
        <f t="shared" si="137"/>
        <v>0</v>
      </c>
    </row>
    <row r="1148" spans="1:8" ht="22.5" x14ac:dyDescent="0.25">
      <c r="A1148" s="31" t="s">
        <v>1494</v>
      </c>
      <c r="B1148" s="61">
        <v>92000</v>
      </c>
      <c r="C1148" s="58" t="s">
        <v>709</v>
      </c>
      <c r="D1148" s="37" t="s">
        <v>134</v>
      </c>
      <c r="E1148" s="33">
        <v>10</v>
      </c>
      <c r="F1148" s="33">
        <v>21.47</v>
      </c>
      <c r="G1148" s="60">
        <f t="shared" si="137"/>
        <v>214.7</v>
      </c>
    </row>
    <row r="1149" spans="1:8" x14ac:dyDescent="0.25">
      <c r="A1149" s="31" t="s">
        <v>1495</v>
      </c>
      <c r="B1149" s="61">
        <v>91953</v>
      </c>
      <c r="C1149" s="58" t="s">
        <v>710</v>
      </c>
      <c r="D1149" s="37" t="s">
        <v>134</v>
      </c>
      <c r="E1149" s="33">
        <v>4</v>
      </c>
      <c r="F1149" s="33">
        <v>20.239999999999998</v>
      </c>
      <c r="G1149" s="60">
        <f t="shared" si="137"/>
        <v>80.959999999999994</v>
      </c>
    </row>
    <row r="1150" spans="1:8" x14ac:dyDescent="0.25">
      <c r="A1150" s="31" t="s">
        <v>1496</v>
      </c>
      <c r="B1150" s="61">
        <v>91959</v>
      </c>
      <c r="C1150" s="58" t="s">
        <v>711</v>
      </c>
      <c r="D1150" s="37" t="s">
        <v>134</v>
      </c>
      <c r="E1150" s="33">
        <v>1</v>
      </c>
      <c r="F1150" s="33">
        <v>32.14</v>
      </c>
      <c r="G1150" s="60">
        <f t="shared" si="137"/>
        <v>32.14</v>
      </c>
    </row>
    <row r="1151" spans="1:8" x14ac:dyDescent="0.25">
      <c r="A1151" s="31" t="s">
        <v>1497</v>
      </c>
      <c r="B1151" s="61">
        <v>95728</v>
      </c>
      <c r="C1151" s="58" t="s">
        <v>712</v>
      </c>
      <c r="D1151" s="37" t="s">
        <v>111</v>
      </c>
      <c r="E1151" s="33">
        <v>600</v>
      </c>
      <c r="F1151" s="33">
        <v>6.4</v>
      </c>
      <c r="G1151" s="60">
        <f t="shared" si="137"/>
        <v>3840</v>
      </c>
    </row>
    <row r="1152" spans="1:8" x14ac:dyDescent="0.25">
      <c r="A1152" s="31" t="s">
        <v>1498</v>
      </c>
      <c r="B1152" s="61">
        <v>93009</v>
      </c>
      <c r="C1152" s="58" t="s">
        <v>713</v>
      </c>
      <c r="D1152" s="37" t="s">
        <v>111</v>
      </c>
      <c r="E1152" s="33">
        <v>75</v>
      </c>
      <c r="F1152" s="33">
        <v>15.47</v>
      </c>
      <c r="G1152" s="60">
        <f t="shared" si="137"/>
        <v>1160.25</v>
      </c>
    </row>
    <row r="1153" spans="1:7" ht="22.5" x14ac:dyDescent="0.25">
      <c r="A1153" s="31" t="s">
        <v>1499</v>
      </c>
      <c r="B1153" s="61">
        <v>91167</v>
      </c>
      <c r="C1153" s="58" t="s">
        <v>714</v>
      </c>
      <c r="D1153" s="37" t="s">
        <v>134</v>
      </c>
      <c r="E1153" s="33">
        <v>500</v>
      </c>
      <c r="F1153" s="33">
        <v>8.5</v>
      </c>
      <c r="G1153" s="60">
        <f t="shared" si="137"/>
        <v>4250</v>
      </c>
    </row>
    <row r="1154" spans="1:7" ht="22.5" x14ac:dyDescent="0.25">
      <c r="A1154" s="31" t="s">
        <v>1500</v>
      </c>
      <c r="B1154" s="61">
        <v>91168</v>
      </c>
      <c r="C1154" s="58" t="s">
        <v>715</v>
      </c>
      <c r="D1154" s="37" t="s">
        <v>134</v>
      </c>
      <c r="E1154" s="33">
        <v>50</v>
      </c>
      <c r="F1154" s="33">
        <v>6.47</v>
      </c>
      <c r="G1154" s="60">
        <f t="shared" si="137"/>
        <v>323.5</v>
      </c>
    </row>
    <row r="1155" spans="1:7" x14ac:dyDescent="0.25">
      <c r="A1155" s="31" t="s">
        <v>1501</v>
      </c>
      <c r="B1155" s="61">
        <v>91936</v>
      </c>
      <c r="C1155" s="58" t="s">
        <v>716</v>
      </c>
      <c r="D1155" s="37" t="s">
        <v>134</v>
      </c>
      <c r="E1155" s="33">
        <v>39</v>
      </c>
      <c r="F1155" s="33">
        <v>9.24</v>
      </c>
      <c r="G1155" s="60">
        <f t="shared" si="137"/>
        <v>360.36</v>
      </c>
    </row>
    <row r="1156" spans="1:7" x14ac:dyDescent="0.25">
      <c r="A1156" s="31" t="s">
        <v>1502</v>
      </c>
      <c r="B1156" s="61">
        <v>91939</v>
      </c>
      <c r="C1156" s="58" t="s">
        <v>717</v>
      </c>
      <c r="D1156" s="37" t="s">
        <v>134</v>
      </c>
      <c r="E1156" s="33">
        <v>17</v>
      </c>
      <c r="F1156" s="33">
        <v>18.52</v>
      </c>
      <c r="G1156" s="60">
        <f t="shared" si="137"/>
        <v>314.83999999999997</v>
      </c>
    </row>
    <row r="1157" spans="1:7" ht="33.75" x14ac:dyDescent="0.25">
      <c r="A1157" s="31" t="s">
        <v>1503</v>
      </c>
      <c r="B1157" s="61" t="s">
        <v>718</v>
      </c>
      <c r="C1157" s="58" t="s">
        <v>719</v>
      </c>
      <c r="D1157" s="37" t="s">
        <v>134</v>
      </c>
      <c r="E1157" s="33">
        <v>696</v>
      </c>
      <c r="F1157" s="33">
        <v>3.38</v>
      </c>
      <c r="G1157" s="60">
        <f t="shared" si="137"/>
        <v>2352.48</v>
      </c>
    </row>
    <row r="1158" spans="1:7" x14ac:dyDescent="0.25">
      <c r="A1158" s="31" t="s">
        <v>1504</v>
      </c>
      <c r="B1158" s="61" t="s">
        <v>720</v>
      </c>
      <c r="C1158" s="58" t="s">
        <v>721</v>
      </c>
      <c r="D1158" s="37" t="s">
        <v>134</v>
      </c>
      <c r="E1158" s="33">
        <v>3</v>
      </c>
      <c r="F1158" s="33">
        <v>71.95</v>
      </c>
      <c r="G1158" s="60">
        <f t="shared" si="137"/>
        <v>215.85</v>
      </c>
    </row>
    <row r="1159" spans="1:7" x14ac:dyDescent="0.25">
      <c r="A1159" s="31" t="s">
        <v>1505</v>
      </c>
      <c r="B1159" s="61">
        <v>95734</v>
      </c>
      <c r="C1159" s="58" t="s">
        <v>722</v>
      </c>
      <c r="D1159" s="37" t="s">
        <v>134</v>
      </c>
      <c r="E1159" s="33">
        <v>400</v>
      </c>
      <c r="F1159" s="33">
        <v>5.14</v>
      </c>
      <c r="G1159" s="60">
        <f t="shared" si="137"/>
        <v>2056</v>
      </c>
    </row>
    <row r="1160" spans="1:7" x14ac:dyDescent="0.25">
      <c r="A1160" s="31" t="s">
        <v>1506</v>
      </c>
      <c r="B1160" s="61">
        <v>93014</v>
      </c>
      <c r="C1160" s="58" t="s">
        <v>723</v>
      </c>
      <c r="D1160" s="37" t="s">
        <v>134</v>
      </c>
      <c r="E1160" s="33">
        <v>50</v>
      </c>
      <c r="F1160" s="33">
        <v>12.12</v>
      </c>
      <c r="G1160" s="60">
        <f t="shared" si="137"/>
        <v>606</v>
      </c>
    </row>
    <row r="1161" spans="1:7" x14ac:dyDescent="0.25">
      <c r="A1161" s="31" t="s">
        <v>1507</v>
      </c>
      <c r="B1161" s="61" t="s">
        <v>724</v>
      </c>
      <c r="C1161" s="58" t="s">
        <v>725</v>
      </c>
      <c r="D1161" s="37" t="s">
        <v>134</v>
      </c>
      <c r="E1161" s="33">
        <v>68</v>
      </c>
      <c r="F1161" s="33">
        <v>7.57</v>
      </c>
      <c r="G1161" s="60">
        <f t="shared" si="137"/>
        <v>514.76</v>
      </c>
    </row>
    <row r="1162" spans="1:7" x14ac:dyDescent="0.25">
      <c r="A1162" s="31" t="s">
        <v>1508</v>
      </c>
      <c r="B1162" s="61" t="s">
        <v>126</v>
      </c>
      <c r="C1162" s="58" t="s">
        <v>726</v>
      </c>
      <c r="D1162" s="37" t="s">
        <v>134</v>
      </c>
      <c r="E1162" s="33">
        <v>6</v>
      </c>
      <c r="F1162" s="33">
        <v>11.37</v>
      </c>
      <c r="G1162" s="60">
        <f t="shared" si="137"/>
        <v>68.22</v>
      </c>
    </row>
    <row r="1163" spans="1:7" x14ac:dyDescent="0.25">
      <c r="A1163" s="31" t="s">
        <v>1509</v>
      </c>
      <c r="B1163" s="61" t="s">
        <v>727</v>
      </c>
      <c r="C1163" s="58" t="s">
        <v>728</v>
      </c>
      <c r="D1163" s="37" t="s">
        <v>134</v>
      </c>
      <c r="E1163" s="33">
        <v>2</v>
      </c>
      <c r="F1163" s="33">
        <v>60.49</v>
      </c>
      <c r="G1163" s="60">
        <f t="shared" si="137"/>
        <v>120.98</v>
      </c>
    </row>
    <row r="1164" spans="1:7" ht="112.5" x14ac:dyDescent="0.25">
      <c r="A1164" s="31" t="s">
        <v>1510</v>
      </c>
      <c r="B1164" s="61" t="s">
        <v>729</v>
      </c>
      <c r="C1164" s="58" t="s">
        <v>730</v>
      </c>
      <c r="D1164" s="37" t="s">
        <v>134</v>
      </c>
      <c r="E1164" s="33">
        <v>1</v>
      </c>
      <c r="F1164" s="33">
        <v>2912.65</v>
      </c>
      <c r="G1164" s="60">
        <f t="shared" si="137"/>
        <v>2912.65</v>
      </c>
    </row>
    <row r="1165" spans="1:7" ht="135" x14ac:dyDescent="0.25">
      <c r="A1165" s="31" t="s">
        <v>1511</v>
      </c>
      <c r="B1165" s="61" t="s">
        <v>124</v>
      </c>
      <c r="C1165" s="58" t="s">
        <v>731</v>
      </c>
      <c r="D1165" s="37" t="s">
        <v>134</v>
      </c>
      <c r="E1165" s="33">
        <v>1</v>
      </c>
      <c r="F1165" s="33">
        <v>1039.03</v>
      </c>
      <c r="G1165" s="60">
        <f t="shared" si="137"/>
        <v>1039.03</v>
      </c>
    </row>
    <row r="1166" spans="1:7" x14ac:dyDescent="0.25">
      <c r="A1166" s="31" t="s">
        <v>1512</v>
      </c>
      <c r="B1166" s="61">
        <v>83485</v>
      </c>
      <c r="C1166" s="58" t="s">
        <v>732</v>
      </c>
      <c r="D1166" s="37" t="s">
        <v>134</v>
      </c>
      <c r="E1166" s="33">
        <v>6</v>
      </c>
      <c r="F1166" s="33">
        <v>46.42</v>
      </c>
      <c r="G1166" s="60">
        <f t="shared" si="137"/>
        <v>278.52</v>
      </c>
    </row>
    <row r="1167" spans="1:7" ht="22.5" x14ac:dyDescent="0.25">
      <c r="A1167" s="31" t="s">
        <v>1513</v>
      </c>
      <c r="B1167" s="61">
        <v>72252</v>
      </c>
      <c r="C1167" s="58" t="s">
        <v>1066</v>
      </c>
      <c r="D1167" s="37" t="s">
        <v>111</v>
      </c>
      <c r="E1167" s="33">
        <v>80</v>
      </c>
      <c r="F1167" s="33">
        <v>20.95</v>
      </c>
      <c r="G1167" s="60">
        <f t="shared" si="137"/>
        <v>1676</v>
      </c>
    </row>
    <row r="1168" spans="1:7" x14ac:dyDescent="0.25">
      <c r="A1168" s="31" t="s">
        <v>2101</v>
      </c>
      <c r="B1168" s="61" t="s">
        <v>733</v>
      </c>
      <c r="C1168" s="58" t="s">
        <v>734</v>
      </c>
      <c r="D1168" s="37" t="s">
        <v>134</v>
      </c>
      <c r="E1168" s="33">
        <v>8</v>
      </c>
      <c r="F1168" s="33">
        <v>12.49</v>
      </c>
      <c r="G1168" s="60">
        <f t="shared" si="137"/>
        <v>99.92</v>
      </c>
    </row>
    <row r="1169" spans="1:7" ht="22.5" x14ac:dyDescent="0.25">
      <c r="A1169" s="31" t="s">
        <v>2102</v>
      </c>
      <c r="B1169" s="61" t="s">
        <v>735</v>
      </c>
      <c r="C1169" s="58" t="s">
        <v>736</v>
      </c>
      <c r="D1169" s="37" t="s">
        <v>134</v>
      </c>
      <c r="E1169" s="33">
        <v>10</v>
      </c>
      <c r="F1169" s="33">
        <v>37.090000000000003</v>
      </c>
      <c r="G1169" s="60">
        <f t="shared" si="137"/>
        <v>370.9</v>
      </c>
    </row>
    <row r="1170" spans="1:7" ht="22.5" x14ac:dyDescent="0.25">
      <c r="A1170" s="31" t="s">
        <v>2103</v>
      </c>
      <c r="B1170" s="61" t="s">
        <v>737</v>
      </c>
      <c r="C1170" s="58" t="s">
        <v>1067</v>
      </c>
      <c r="D1170" s="37" t="s">
        <v>134</v>
      </c>
      <c r="E1170" s="33">
        <v>2</v>
      </c>
      <c r="F1170" s="33">
        <v>242.22</v>
      </c>
      <c r="G1170" s="60">
        <f t="shared" si="137"/>
        <v>484.44</v>
      </c>
    </row>
    <row r="1171" spans="1:7" ht="22.5" x14ac:dyDescent="0.25">
      <c r="A1171" s="31" t="s">
        <v>2104</v>
      </c>
      <c r="B1171" s="61" t="s">
        <v>738</v>
      </c>
      <c r="C1171" s="58" t="s">
        <v>739</v>
      </c>
      <c r="D1171" s="37" t="s">
        <v>134</v>
      </c>
      <c r="E1171" s="33">
        <v>1</v>
      </c>
      <c r="F1171" s="33">
        <v>365.96</v>
      </c>
      <c r="G1171" s="60">
        <f t="shared" si="137"/>
        <v>365.96</v>
      </c>
    </row>
    <row r="1172" spans="1:7" ht="33.75" x14ac:dyDescent="0.25">
      <c r="A1172" s="31" t="s">
        <v>2105</v>
      </c>
      <c r="B1172" s="61" t="s">
        <v>740</v>
      </c>
      <c r="C1172" s="58" t="s">
        <v>741</v>
      </c>
      <c r="D1172" s="37" t="s">
        <v>134</v>
      </c>
      <c r="E1172" s="33">
        <v>1</v>
      </c>
      <c r="F1172" s="33">
        <v>228.53</v>
      </c>
      <c r="G1172" s="60">
        <f t="shared" si="137"/>
        <v>228.53</v>
      </c>
    </row>
    <row r="1173" spans="1:7" x14ac:dyDescent="0.25">
      <c r="A1173" s="34" t="s">
        <v>1514</v>
      </c>
      <c r="B1173" s="80"/>
      <c r="C1173" s="76" t="s">
        <v>742</v>
      </c>
      <c r="D1173" s="43" t="s">
        <v>57</v>
      </c>
      <c r="E1173" s="81"/>
      <c r="F1173" s="81"/>
      <c r="G1173" s="87"/>
    </row>
    <row r="1174" spans="1:7" ht="33.75" x14ac:dyDescent="0.25">
      <c r="A1174" s="31" t="s">
        <v>1515</v>
      </c>
      <c r="B1174" s="61">
        <v>91925</v>
      </c>
      <c r="C1174" s="58" t="s">
        <v>1063</v>
      </c>
      <c r="D1174" s="37" t="s">
        <v>111</v>
      </c>
      <c r="E1174" s="33">
        <v>1000</v>
      </c>
      <c r="F1174" s="33">
        <v>2.44</v>
      </c>
      <c r="G1174" s="60">
        <f t="shared" ref="G1174:G1190" si="138">ROUND(E1174*F1174,2)</f>
        <v>2440</v>
      </c>
    </row>
    <row r="1175" spans="1:7" ht="33.75" x14ac:dyDescent="0.25">
      <c r="A1175" s="31" t="s">
        <v>1516</v>
      </c>
      <c r="B1175" s="61">
        <v>91927</v>
      </c>
      <c r="C1175" s="58" t="s">
        <v>1064</v>
      </c>
      <c r="D1175" s="37" t="s">
        <v>111</v>
      </c>
      <c r="E1175" s="33">
        <v>700</v>
      </c>
      <c r="F1175" s="33">
        <v>3.29</v>
      </c>
      <c r="G1175" s="60">
        <f t="shared" si="138"/>
        <v>2303</v>
      </c>
    </row>
    <row r="1176" spans="1:7" ht="33.75" x14ac:dyDescent="0.25">
      <c r="A1176" s="31" t="s">
        <v>1517</v>
      </c>
      <c r="B1176" s="61">
        <v>91929</v>
      </c>
      <c r="C1176" s="58" t="s">
        <v>1039</v>
      </c>
      <c r="D1176" s="37" t="s">
        <v>111</v>
      </c>
      <c r="E1176" s="33">
        <v>200</v>
      </c>
      <c r="F1176" s="33">
        <v>4.6100000000000003</v>
      </c>
      <c r="G1176" s="60">
        <f t="shared" si="138"/>
        <v>922</v>
      </c>
    </row>
    <row r="1177" spans="1:7" ht="22.5" x14ac:dyDescent="0.25">
      <c r="A1177" s="31" t="s">
        <v>1518</v>
      </c>
      <c r="B1177" s="61">
        <v>92000</v>
      </c>
      <c r="C1177" s="58" t="s">
        <v>708</v>
      </c>
      <c r="D1177" s="37" t="s">
        <v>134</v>
      </c>
      <c r="E1177" s="33">
        <v>8</v>
      </c>
      <c r="F1177" s="33">
        <v>21.47</v>
      </c>
      <c r="G1177" s="60">
        <f t="shared" si="138"/>
        <v>171.76</v>
      </c>
    </row>
    <row r="1178" spans="1:7" ht="22.5" x14ac:dyDescent="0.25">
      <c r="A1178" s="31" t="s">
        <v>1519</v>
      </c>
      <c r="B1178" s="61">
        <v>92000</v>
      </c>
      <c r="C1178" s="58" t="s">
        <v>709</v>
      </c>
      <c r="D1178" s="37" t="s">
        <v>134</v>
      </c>
      <c r="E1178" s="33">
        <v>15</v>
      </c>
      <c r="F1178" s="33">
        <v>21.47</v>
      </c>
      <c r="G1178" s="60">
        <f t="shared" si="138"/>
        <v>322.05</v>
      </c>
    </row>
    <row r="1179" spans="1:7" x14ac:dyDescent="0.25">
      <c r="A1179" s="31" t="s">
        <v>1520</v>
      </c>
      <c r="B1179" s="61">
        <v>91953</v>
      </c>
      <c r="C1179" s="58" t="s">
        <v>710</v>
      </c>
      <c r="D1179" s="37" t="s">
        <v>134</v>
      </c>
      <c r="E1179" s="33">
        <v>4</v>
      </c>
      <c r="F1179" s="33">
        <v>20.239999999999998</v>
      </c>
      <c r="G1179" s="60">
        <f t="shared" si="138"/>
        <v>80.959999999999994</v>
      </c>
    </row>
    <row r="1180" spans="1:7" x14ac:dyDescent="0.25">
      <c r="A1180" s="31" t="s">
        <v>1521</v>
      </c>
      <c r="B1180" s="61">
        <v>91959</v>
      </c>
      <c r="C1180" s="58" t="s">
        <v>711</v>
      </c>
      <c r="D1180" s="37" t="s">
        <v>134</v>
      </c>
      <c r="E1180" s="33">
        <v>4</v>
      </c>
      <c r="F1180" s="33">
        <v>32.14</v>
      </c>
      <c r="G1180" s="60">
        <f t="shared" si="138"/>
        <v>128.56</v>
      </c>
    </row>
    <row r="1181" spans="1:7" x14ac:dyDescent="0.25">
      <c r="A1181" s="31" t="s">
        <v>1522</v>
      </c>
      <c r="B1181" s="61">
        <v>95728</v>
      </c>
      <c r="C1181" s="58" t="s">
        <v>712</v>
      </c>
      <c r="D1181" s="37" t="s">
        <v>111</v>
      </c>
      <c r="E1181" s="33">
        <v>1050</v>
      </c>
      <c r="F1181" s="33">
        <v>6.4</v>
      </c>
      <c r="G1181" s="60">
        <f t="shared" si="138"/>
        <v>6720</v>
      </c>
    </row>
    <row r="1182" spans="1:7" ht="22.5" x14ac:dyDescent="0.25">
      <c r="A1182" s="31" t="s">
        <v>1523</v>
      </c>
      <c r="B1182" s="61">
        <v>91167</v>
      </c>
      <c r="C1182" s="58" t="s">
        <v>714</v>
      </c>
      <c r="D1182" s="37" t="s">
        <v>134</v>
      </c>
      <c r="E1182" s="33">
        <v>875</v>
      </c>
      <c r="F1182" s="33">
        <v>8.5</v>
      </c>
      <c r="G1182" s="60">
        <f t="shared" si="138"/>
        <v>7437.5</v>
      </c>
    </row>
    <row r="1183" spans="1:7" x14ac:dyDescent="0.25">
      <c r="A1183" s="31" t="s">
        <v>1524</v>
      </c>
      <c r="B1183" s="61">
        <v>91936</v>
      </c>
      <c r="C1183" s="58" t="s">
        <v>716</v>
      </c>
      <c r="D1183" s="37" t="s">
        <v>134</v>
      </c>
      <c r="E1183" s="33">
        <v>67</v>
      </c>
      <c r="F1183" s="33">
        <v>9.24</v>
      </c>
      <c r="G1183" s="60">
        <f t="shared" si="138"/>
        <v>619.08000000000004</v>
      </c>
    </row>
    <row r="1184" spans="1:7" x14ac:dyDescent="0.25">
      <c r="A1184" s="31" t="s">
        <v>1525</v>
      </c>
      <c r="B1184" s="61">
        <v>91939</v>
      </c>
      <c r="C1184" s="58" t="s">
        <v>717</v>
      </c>
      <c r="D1184" s="37" t="s">
        <v>134</v>
      </c>
      <c r="E1184" s="33">
        <v>40</v>
      </c>
      <c r="F1184" s="33">
        <v>18.52</v>
      </c>
      <c r="G1184" s="60">
        <f t="shared" si="138"/>
        <v>740.8</v>
      </c>
    </row>
    <row r="1185" spans="1:7" ht="33.75" x14ac:dyDescent="0.25">
      <c r="A1185" s="31" t="s">
        <v>1526</v>
      </c>
      <c r="B1185" s="61" t="s">
        <v>718</v>
      </c>
      <c r="C1185" s="58" t="s">
        <v>719</v>
      </c>
      <c r="D1185" s="37" t="s">
        <v>134</v>
      </c>
      <c r="E1185" s="33">
        <v>1169</v>
      </c>
      <c r="F1185" s="33">
        <v>3.38</v>
      </c>
      <c r="G1185" s="60">
        <f t="shared" si="138"/>
        <v>3951.22</v>
      </c>
    </row>
    <row r="1186" spans="1:7" x14ac:dyDescent="0.25">
      <c r="A1186" s="31" t="s">
        <v>1527</v>
      </c>
      <c r="B1186" s="61" t="s">
        <v>720</v>
      </c>
      <c r="C1186" s="58" t="s">
        <v>721</v>
      </c>
      <c r="D1186" s="37" t="s">
        <v>134</v>
      </c>
      <c r="E1186" s="33">
        <v>0</v>
      </c>
      <c r="F1186" s="33">
        <v>71.95</v>
      </c>
      <c r="G1186" s="60">
        <f t="shared" si="138"/>
        <v>0</v>
      </c>
    </row>
    <row r="1187" spans="1:7" x14ac:dyDescent="0.25">
      <c r="A1187" s="31" t="s">
        <v>1528</v>
      </c>
      <c r="B1187" s="61">
        <v>95734</v>
      </c>
      <c r="C1187" s="58" t="s">
        <v>722</v>
      </c>
      <c r="D1187" s="37" t="s">
        <v>134</v>
      </c>
      <c r="E1187" s="33">
        <v>700</v>
      </c>
      <c r="F1187" s="33">
        <v>5.14</v>
      </c>
      <c r="G1187" s="60">
        <f t="shared" si="138"/>
        <v>3598</v>
      </c>
    </row>
    <row r="1188" spans="1:7" x14ac:dyDescent="0.25">
      <c r="A1188" s="31" t="s">
        <v>1529</v>
      </c>
      <c r="B1188" s="61" t="s">
        <v>724</v>
      </c>
      <c r="C1188" s="58" t="s">
        <v>725</v>
      </c>
      <c r="D1188" s="37" t="s">
        <v>134</v>
      </c>
      <c r="E1188" s="33">
        <v>160</v>
      </c>
      <c r="F1188" s="33">
        <v>7.57</v>
      </c>
      <c r="G1188" s="60">
        <f t="shared" si="138"/>
        <v>1211.2</v>
      </c>
    </row>
    <row r="1189" spans="1:7" ht="112.5" x14ac:dyDescent="0.25">
      <c r="A1189" s="31" t="s">
        <v>1530</v>
      </c>
      <c r="B1189" s="61" t="s">
        <v>743</v>
      </c>
      <c r="C1189" s="58" t="s">
        <v>744</v>
      </c>
      <c r="D1189" s="37" t="s">
        <v>134</v>
      </c>
      <c r="E1189" s="33">
        <v>1</v>
      </c>
      <c r="F1189" s="33">
        <v>1039.03</v>
      </c>
      <c r="G1189" s="60">
        <f t="shared" si="138"/>
        <v>1039.03</v>
      </c>
    </row>
    <row r="1190" spans="1:7" x14ac:dyDescent="0.25">
      <c r="A1190" s="31" t="s">
        <v>1531</v>
      </c>
      <c r="B1190" s="61" t="s">
        <v>727</v>
      </c>
      <c r="C1190" s="58" t="s">
        <v>728</v>
      </c>
      <c r="D1190" s="37" t="s">
        <v>134</v>
      </c>
      <c r="E1190" s="33">
        <v>9</v>
      </c>
      <c r="F1190" s="33">
        <v>60.49</v>
      </c>
      <c r="G1190" s="60">
        <f t="shared" si="138"/>
        <v>544.41</v>
      </c>
    </row>
    <row r="1191" spans="1:7" x14ac:dyDescent="0.25">
      <c r="A1191" s="34" t="s">
        <v>1532</v>
      </c>
      <c r="B1191" s="80"/>
      <c r="C1191" s="76" t="s">
        <v>745</v>
      </c>
      <c r="D1191" s="43" t="s">
        <v>57</v>
      </c>
      <c r="E1191" s="81"/>
      <c r="F1191" s="81"/>
      <c r="G1191" s="87"/>
    </row>
    <row r="1192" spans="1:7" ht="33.75" x14ac:dyDescent="0.25">
      <c r="A1192" s="31" t="s">
        <v>1533</v>
      </c>
      <c r="B1192" s="61">
        <v>91925</v>
      </c>
      <c r="C1192" s="58" t="s">
        <v>1063</v>
      </c>
      <c r="D1192" s="37" t="s">
        <v>111</v>
      </c>
      <c r="E1192" s="33">
        <v>600</v>
      </c>
      <c r="F1192" s="33">
        <v>2.44</v>
      </c>
      <c r="G1192" s="60">
        <f t="shared" ref="G1192:G1208" si="139">ROUND(E1192*F1192,2)</f>
        <v>1464</v>
      </c>
    </row>
    <row r="1193" spans="1:7" ht="33.75" x14ac:dyDescent="0.25">
      <c r="A1193" s="31" t="s">
        <v>1534</v>
      </c>
      <c r="B1193" s="61">
        <v>91927</v>
      </c>
      <c r="C1193" s="58" t="s">
        <v>1064</v>
      </c>
      <c r="D1193" s="37" t="s">
        <v>111</v>
      </c>
      <c r="E1193" s="33">
        <v>200</v>
      </c>
      <c r="F1193" s="33">
        <v>3.29</v>
      </c>
      <c r="G1193" s="60">
        <f t="shared" si="139"/>
        <v>658</v>
      </c>
    </row>
    <row r="1194" spans="1:7" ht="22.5" x14ac:dyDescent="0.25">
      <c r="A1194" s="31" t="s">
        <v>1535</v>
      </c>
      <c r="B1194" s="61">
        <v>92000</v>
      </c>
      <c r="C1194" s="58" t="s">
        <v>708</v>
      </c>
      <c r="D1194" s="37" t="s">
        <v>134</v>
      </c>
      <c r="E1194" s="33">
        <v>0</v>
      </c>
      <c r="F1194" s="33">
        <v>21.47</v>
      </c>
      <c r="G1194" s="60">
        <f t="shared" si="139"/>
        <v>0</v>
      </c>
    </row>
    <row r="1195" spans="1:7" ht="22.5" x14ac:dyDescent="0.25">
      <c r="A1195" s="31" t="s">
        <v>1536</v>
      </c>
      <c r="B1195" s="61">
        <v>92000</v>
      </c>
      <c r="C1195" s="58" t="s">
        <v>709</v>
      </c>
      <c r="D1195" s="37" t="s">
        <v>134</v>
      </c>
      <c r="E1195" s="33">
        <v>6</v>
      </c>
      <c r="F1195" s="33">
        <v>21.47</v>
      </c>
      <c r="G1195" s="60">
        <f t="shared" si="139"/>
        <v>128.82</v>
      </c>
    </row>
    <row r="1196" spans="1:7" x14ac:dyDescent="0.25">
      <c r="A1196" s="31" t="s">
        <v>1537</v>
      </c>
      <c r="B1196" s="61">
        <v>91953</v>
      </c>
      <c r="C1196" s="58" t="s">
        <v>710</v>
      </c>
      <c r="D1196" s="37" t="s">
        <v>134</v>
      </c>
      <c r="E1196" s="33">
        <v>1</v>
      </c>
      <c r="F1196" s="33">
        <v>20.239999999999998</v>
      </c>
      <c r="G1196" s="60">
        <f t="shared" si="139"/>
        <v>20.239999999999998</v>
      </c>
    </row>
    <row r="1197" spans="1:7" x14ac:dyDescent="0.25">
      <c r="A1197" s="31" t="s">
        <v>1538</v>
      </c>
      <c r="B1197" s="61">
        <v>91959</v>
      </c>
      <c r="C1197" s="58" t="s">
        <v>711</v>
      </c>
      <c r="D1197" s="37" t="s">
        <v>134</v>
      </c>
      <c r="E1197" s="33">
        <v>0</v>
      </c>
      <c r="F1197" s="33">
        <v>32.14</v>
      </c>
      <c r="G1197" s="60">
        <f t="shared" si="139"/>
        <v>0</v>
      </c>
    </row>
    <row r="1198" spans="1:7" x14ac:dyDescent="0.25">
      <c r="A1198" s="31" t="s">
        <v>1539</v>
      </c>
      <c r="B1198" s="61">
        <v>95728</v>
      </c>
      <c r="C1198" s="58" t="s">
        <v>712</v>
      </c>
      <c r="D1198" s="37" t="s">
        <v>134</v>
      </c>
      <c r="E1198" s="33">
        <v>150</v>
      </c>
      <c r="F1198" s="33">
        <v>6.4</v>
      </c>
      <c r="G1198" s="60">
        <f t="shared" si="139"/>
        <v>960</v>
      </c>
    </row>
    <row r="1199" spans="1:7" ht="22.5" x14ac:dyDescent="0.25">
      <c r="A1199" s="31" t="s">
        <v>1540</v>
      </c>
      <c r="B1199" s="61">
        <v>91167</v>
      </c>
      <c r="C1199" s="58" t="s">
        <v>714</v>
      </c>
      <c r="D1199" s="37" t="s">
        <v>134</v>
      </c>
      <c r="E1199" s="33">
        <v>375</v>
      </c>
      <c r="F1199" s="33">
        <v>8.5</v>
      </c>
      <c r="G1199" s="60">
        <f t="shared" si="139"/>
        <v>3187.5</v>
      </c>
    </row>
    <row r="1200" spans="1:7" x14ac:dyDescent="0.25">
      <c r="A1200" s="31" t="s">
        <v>1541</v>
      </c>
      <c r="B1200" s="61">
        <v>91936</v>
      </c>
      <c r="C1200" s="58" t="s">
        <v>716</v>
      </c>
      <c r="D1200" s="37" t="s">
        <v>134</v>
      </c>
      <c r="E1200" s="33">
        <v>25</v>
      </c>
      <c r="F1200" s="33">
        <v>9.24</v>
      </c>
      <c r="G1200" s="60">
        <f t="shared" si="139"/>
        <v>231</v>
      </c>
    </row>
    <row r="1201" spans="1:8" x14ac:dyDescent="0.25">
      <c r="A1201" s="31" t="s">
        <v>1542</v>
      </c>
      <c r="B1201" s="61">
        <v>91939</v>
      </c>
      <c r="C1201" s="58" t="s">
        <v>717</v>
      </c>
      <c r="D1201" s="37" t="s">
        <v>134</v>
      </c>
      <c r="E1201" s="33">
        <v>13</v>
      </c>
      <c r="F1201" s="33">
        <v>18.52</v>
      </c>
      <c r="G1201" s="60">
        <f t="shared" si="139"/>
        <v>240.76</v>
      </c>
    </row>
    <row r="1202" spans="1:8" ht="33.75" x14ac:dyDescent="0.25">
      <c r="A1202" s="31" t="s">
        <v>1543</v>
      </c>
      <c r="B1202" s="61" t="s">
        <v>718</v>
      </c>
      <c r="C1202" s="58" t="s">
        <v>719</v>
      </c>
      <c r="D1202" s="37" t="s">
        <v>134</v>
      </c>
      <c r="E1202" s="33">
        <v>477</v>
      </c>
      <c r="F1202" s="33">
        <v>3.38</v>
      </c>
      <c r="G1202" s="60">
        <f t="shared" si="139"/>
        <v>1612.26</v>
      </c>
    </row>
    <row r="1203" spans="1:8" x14ac:dyDescent="0.25">
      <c r="A1203" s="31" t="s">
        <v>1544</v>
      </c>
      <c r="B1203" s="61" t="s">
        <v>720</v>
      </c>
      <c r="C1203" s="58" t="s">
        <v>721</v>
      </c>
      <c r="D1203" s="37" t="s">
        <v>134</v>
      </c>
      <c r="E1203" s="33">
        <v>0</v>
      </c>
      <c r="F1203" s="33">
        <v>71.95</v>
      </c>
      <c r="G1203" s="60">
        <f t="shared" si="139"/>
        <v>0</v>
      </c>
    </row>
    <row r="1204" spans="1:8" x14ac:dyDescent="0.25">
      <c r="A1204" s="31" t="s">
        <v>1545</v>
      </c>
      <c r="B1204" s="61">
        <v>95734</v>
      </c>
      <c r="C1204" s="58" t="s">
        <v>722</v>
      </c>
      <c r="D1204" s="37" t="s">
        <v>134</v>
      </c>
      <c r="E1204" s="33">
        <v>300</v>
      </c>
      <c r="F1204" s="33">
        <v>5.14</v>
      </c>
      <c r="G1204" s="60">
        <f t="shared" si="139"/>
        <v>1542</v>
      </c>
    </row>
    <row r="1205" spans="1:8" x14ac:dyDescent="0.25">
      <c r="A1205" s="31" t="s">
        <v>1546</v>
      </c>
      <c r="B1205" s="61" t="s">
        <v>724</v>
      </c>
      <c r="C1205" s="58" t="s">
        <v>725</v>
      </c>
      <c r="D1205" s="37" t="s">
        <v>134</v>
      </c>
      <c r="E1205" s="33">
        <v>52</v>
      </c>
      <c r="F1205" s="33">
        <v>7.57</v>
      </c>
      <c r="G1205" s="60">
        <f t="shared" si="139"/>
        <v>393.64</v>
      </c>
    </row>
    <row r="1206" spans="1:8" x14ac:dyDescent="0.25">
      <c r="A1206" s="31" t="s">
        <v>1547</v>
      </c>
      <c r="B1206" s="61" t="s">
        <v>727</v>
      </c>
      <c r="C1206" s="58" t="s">
        <v>728</v>
      </c>
      <c r="D1206" s="37" t="s">
        <v>134</v>
      </c>
      <c r="E1206" s="33">
        <v>6</v>
      </c>
      <c r="F1206" s="33">
        <v>60.49</v>
      </c>
      <c r="G1206" s="60">
        <f t="shared" si="139"/>
        <v>362.94</v>
      </c>
    </row>
    <row r="1207" spans="1:8" ht="101.25" x14ac:dyDescent="0.25">
      <c r="A1207" s="31" t="s">
        <v>1548</v>
      </c>
      <c r="B1207" s="61" t="s">
        <v>746</v>
      </c>
      <c r="C1207" s="58" t="s">
        <v>747</v>
      </c>
      <c r="D1207" s="37" t="s">
        <v>134</v>
      </c>
      <c r="E1207" s="33">
        <v>1</v>
      </c>
      <c r="F1207" s="33">
        <v>2912.65</v>
      </c>
      <c r="G1207" s="60">
        <f t="shared" si="139"/>
        <v>2912.65</v>
      </c>
    </row>
    <row r="1208" spans="1:8" ht="112.5" x14ac:dyDescent="0.25">
      <c r="A1208" s="31" t="s">
        <v>2106</v>
      </c>
      <c r="B1208" s="61" t="s">
        <v>748</v>
      </c>
      <c r="C1208" s="58" t="s">
        <v>749</v>
      </c>
      <c r="D1208" s="37" t="s">
        <v>134</v>
      </c>
      <c r="E1208" s="33">
        <v>1</v>
      </c>
      <c r="F1208" s="33">
        <v>1039.03</v>
      </c>
      <c r="G1208" s="60">
        <f t="shared" si="139"/>
        <v>1039.03</v>
      </c>
    </row>
    <row r="1209" spans="1:8" x14ac:dyDescent="0.25">
      <c r="A1209" s="34" t="s">
        <v>2107</v>
      </c>
      <c r="B1209" s="80"/>
      <c r="C1209" s="76" t="s">
        <v>750</v>
      </c>
      <c r="D1209" s="43" t="s">
        <v>57</v>
      </c>
      <c r="E1209" s="81"/>
      <c r="F1209" s="81"/>
      <c r="G1209" s="87"/>
    </row>
    <row r="1210" spans="1:8" ht="22.5" x14ac:dyDescent="0.25">
      <c r="A1210" s="31" t="s">
        <v>2108</v>
      </c>
      <c r="B1210" s="61" t="s">
        <v>112</v>
      </c>
      <c r="C1210" s="58" t="s">
        <v>751</v>
      </c>
      <c r="D1210" s="37" t="s">
        <v>111</v>
      </c>
      <c r="E1210" s="33">
        <v>650</v>
      </c>
      <c r="F1210" s="33">
        <v>24</v>
      </c>
      <c r="G1210" s="60">
        <f t="shared" ref="G1210:G1214" si="140">ROUND(E1210*F1210,2)</f>
        <v>15600</v>
      </c>
    </row>
    <row r="1211" spans="1:8" x14ac:dyDescent="0.25">
      <c r="A1211" s="31" t="s">
        <v>2109</v>
      </c>
      <c r="B1211" s="61">
        <v>93012</v>
      </c>
      <c r="C1211" s="58" t="s">
        <v>752</v>
      </c>
      <c r="D1211" s="37" t="s">
        <v>111</v>
      </c>
      <c r="E1211" s="33">
        <v>80</v>
      </c>
      <c r="F1211" s="33">
        <v>39.619999999999997</v>
      </c>
      <c r="G1211" s="60">
        <f t="shared" si="140"/>
        <v>3169.6</v>
      </c>
    </row>
    <row r="1212" spans="1:8" ht="33.75" x14ac:dyDescent="0.25">
      <c r="A1212" s="31" t="s">
        <v>2110</v>
      </c>
      <c r="B1212" s="61">
        <v>91925</v>
      </c>
      <c r="C1212" s="58" t="s">
        <v>1063</v>
      </c>
      <c r="D1212" s="37" t="s">
        <v>111</v>
      </c>
      <c r="E1212" s="33">
        <v>1800</v>
      </c>
      <c r="F1212" s="33">
        <v>2.44</v>
      </c>
      <c r="G1212" s="60">
        <f t="shared" si="140"/>
        <v>4392</v>
      </c>
    </row>
    <row r="1213" spans="1:8" ht="33.75" x14ac:dyDescent="0.25">
      <c r="A1213" s="31" t="s">
        <v>2111</v>
      </c>
      <c r="B1213" s="61">
        <v>91931</v>
      </c>
      <c r="C1213" s="58" t="s">
        <v>1065</v>
      </c>
      <c r="D1213" s="37" t="s">
        <v>111</v>
      </c>
      <c r="E1213" s="33">
        <v>360</v>
      </c>
      <c r="F1213" s="33">
        <v>6.2</v>
      </c>
      <c r="G1213" s="60">
        <f t="shared" si="140"/>
        <v>2232</v>
      </c>
    </row>
    <row r="1214" spans="1:8" ht="33.75" x14ac:dyDescent="0.25">
      <c r="A1214" s="31" t="s">
        <v>2112</v>
      </c>
      <c r="B1214" s="61">
        <v>92986</v>
      </c>
      <c r="C1214" s="58" t="s">
        <v>1068</v>
      </c>
      <c r="D1214" s="37" t="s">
        <v>111</v>
      </c>
      <c r="E1214" s="33">
        <v>480</v>
      </c>
      <c r="F1214" s="33">
        <v>22.4</v>
      </c>
      <c r="G1214" s="60">
        <f t="shared" si="140"/>
        <v>10752</v>
      </c>
    </row>
    <row r="1215" spans="1:8" x14ac:dyDescent="0.25">
      <c r="A1215" s="52" t="s">
        <v>64</v>
      </c>
      <c r="B1215" s="53"/>
      <c r="C1215" s="25" t="s">
        <v>64</v>
      </c>
      <c r="D1215" s="26" t="s">
        <v>64</v>
      </c>
      <c r="E1215" s="25"/>
      <c r="F1215" s="53" t="s">
        <v>8</v>
      </c>
      <c r="G1215" s="27">
        <f>SUM(G1143:G1214)</f>
        <v>112918.9</v>
      </c>
      <c r="H1215" s="230"/>
    </row>
    <row r="1216" spans="1:8" x14ac:dyDescent="0.25">
      <c r="A1216" s="34" t="s">
        <v>2113</v>
      </c>
      <c r="B1216" s="80"/>
      <c r="C1216" s="76" t="s">
        <v>753</v>
      </c>
      <c r="D1216" s="43" t="s">
        <v>57</v>
      </c>
      <c r="E1216" s="81"/>
      <c r="F1216" s="81"/>
      <c r="G1216" s="87"/>
    </row>
    <row r="1217" spans="1:7" x14ac:dyDescent="0.25">
      <c r="A1217" s="34" t="s">
        <v>2114</v>
      </c>
      <c r="B1217" s="80"/>
      <c r="C1217" s="76" t="s">
        <v>754</v>
      </c>
      <c r="D1217" s="43" t="s">
        <v>57</v>
      </c>
      <c r="E1217" s="81"/>
      <c r="F1217" s="81"/>
      <c r="G1217" s="87"/>
    </row>
    <row r="1218" spans="1:7" x14ac:dyDescent="0.25">
      <c r="A1218" s="31" t="s">
        <v>2115</v>
      </c>
      <c r="B1218" s="61">
        <v>89711</v>
      </c>
      <c r="C1218" s="58" t="s">
        <v>755</v>
      </c>
      <c r="D1218" s="37" t="s">
        <v>111</v>
      </c>
      <c r="E1218" s="33">
        <v>45</v>
      </c>
      <c r="F1218" s="33">
        <v>12.79</v>
      </c>
      <c r="G1218" s="60">
        <f t="shared" ref="G1218:G1242" si="141">ROUND(E1218*F1218,2)</f>
        <v>575.54999999999995</v>
      </c>
    </row>
    <row r="1219" spans="1:7" x14ac:dyDescent="0.25">
      <c r="A1219" s="31" t="s">
        <v>2116</v>
      </c>
      <c r="B1219" s="61">
        <v>89712</v>
      </c>
      <c r="C1219" s="58" t="s">
        <v>756</v>
      </c>
      <c r="D1219" s="37" t="s">
        <v>111</v>
      </c>
      <c r="E1219" s="33">
        <v>50</v>
      </c>
      <c r="F1219" s="33">
        <v>18.77</v>
      </c>
      <c r="G1219" s="60">
        <f t="shared" si="141"/>
        <v>938.5</v>
      </c>
    </row>
    <row r="1220" spans="1:7" x14ac:dyDescent="0.25">
      <c r="A1220" s="31" t="s">
        <v>2117</v>
      </c>
      <c r="B1220" s="61">
        <v>89713</v>
      </c>
      <c r="C1220" s="58" t="s">
        <v>757</v>
      </c>
      <c r="D1220" s="37" t="s">
        <v>111</v>
      </c>
      <c r="E1220" s="33">
        <v>40</v>
      </c>
      <c r="F1220" s="33">
        <v>27.96</v>
      </c>
      <c r="G1220" s="60">
        <f t="shared" si="141"/>
        <v>1118.4000000000001</v>
      </c>
    </row>
    <row r="1221" spans="1:7" x14ac:dyDescent="0.25">
      <c r="A1221" s="31" t="s">
        <v>2118</v>
      </c>
      <c r="B1221" s="61">
        <v>89714</v>
      </c>
      <c r="C1221" s="58" t="s">
        <v>758</v>
      </c>
      <c r="D1221" s="37" t="s">
        <v>111</v>
      </c>
      <c r="E1221" s="33">
        <v>150</v>
      </c>
      <c r="F1221" s="33">
        <v>36.049999999999997</v>
      </c>
      <c r="G1221" s="60">
        <f t="shared" si="141"/>
        <v>5407.5</v>
      </c>
    </row>
    <row r="1222" spans="1:7" x14ac:dyDescent="0.25">
      <c r="A1222" s="31" t="s">
        <v>2119</v>
      </c>
      <c r="B1222" s="61">
        <v>89849</v>
      </c>
      <c r="C1222" s="58" t="s">
        <v>759</v>
      </c>
      <c r="D1222" s="37" t="s">
        <v>111</v>
      </c>
      <c r="E1222" s="33">
        <v>55</v>
      </c>
      <c r="F1222" s="33">
        <v>33.97</v>
      </c>
      <c r="G1222" s="60">
        <f t="shared" si="141"/>
        <v>1868.35</v>
      </c>
    </row>
    <row r="1223" spans="1:7" x14ac:dyDescent="0.25">
      <c r="A1223" s="31" t="s">
        <v>2120</v>
      </c>
      <c r="B1223" s="61">
        <v>89491</v>
      </c>
      <c r="C1223" s="58" t="s">
        <v>760</v>
      </c>
      <c r="D1223" s="37" t="s">
        <v>134</v>
      </c>
      <c r="E1223" s="33">
        <v>9</v>
      </c>
      <c r="F1223" s="33">
        <v>41.24</v>
      </c>
      <c r="G1223" s="60">
        <f t="shared" si="141"/>
        <v>371.16</v>
      </c>
    </row>
    <row r="1224" spans="1:7" x14ac:dyDescent="0.25">
      <c r="A1224" s="31" t="s">
        <v>2121</v>
      </c>
      <c r="B1224" s="61">
        <v>89482</v>
      </c>
      <c r="C1224" s="58" t="s">
        <v>761</v>
      </c>
      <c r="D1224" s="37" t="s">
        <v>134</v>
      </c>
      <c r="E1224" s="33">
        <v>15</v>
      </c>
      <c r="F1224" s="33">
        <v>16.91</v>
      </c>
      <c r="G1224" s="60">
        <f t="shared" si="141"/>
        <v>253.65</v>
      </c>
    </row>
    <row r="1225" spans="1:7" x14ac:dyDescent="0.25">
      <c r="A1225" s="31" t="s">
        <v>2122</v>
      </c>
      <c r="B1225" s="61">
        <v>89748</v>
      </c>
      <c r="C1225" s="58" t="s">
        <v>762</v>
      </c>
      <c r="D1225" s="37" t="s">
        <v>134</v>
      </c>
      <c r="E1225" s="33">
        <v>18</v>
      </c>
      <c r="F1225" s="33">
        <v>31.31</v>
      </c>
      <c r="G1225" s="60">
        <f t="shared" si="141"/>
        <v>563.58000000000004</v>
      </c>
    </row>
    <row r="1226" spans="1:7" x14ac:dyDescent="0.25">
      <c r="A1226" s="31" t="s">
        <v>2123</v>
      </c>
      <c r="B1226" s="61">
        <v>89735</v>
      </c>
      <c r="C1226" s="58" t="s">
        <v>763</v>
      </c>
      <c r="D1226" s="37" t="s">
        <v>134</v>
      </c>
      <c r="E1226" s="33">
        <v>5</v>
      </c>
      <c r="F1226" s="33">
        <v>15.05</v>
      </c>
      <c r="G1226" s="60">
        <f t="shared" si="141"/>
        <v>75.25</v>
      </c>
    </row>
    <row r="1227" spans="1:7" x14ac:dyDescent="0.25">
      <c r="A1227" s="31" t="s">
        <v>2124</v>
      </c>
      <c r="B1227" s="61">
        <v>89592</v>
      </c>
      <c r="C1227" s="58" t="s">
        <v>764</v>
      </c>
      <c r="D1227" s="37" t="s">
        <v>134</v>
      </c>
      <c r="E1227" s="33">
        <v>1</v>
      </c>
      <c r="F1227" s="33">
        <v>299.42</v>
      </c>
      <c r="G1227" s="60">
        <f t="shared" si="141"/>
        <v>299.42</v>
      </c>
    </row>
    <row r="1228" spans="1:7" x14ac:dyDescent="0.25">
      <c r="A1228" s="31" t="s">
        <v>2125</v>
      </c>
      <c r="B1228" s="61">
        <v>89726</v>
      </c>
      <c r="C1228" s="58" t="s">
        <v>765</v>
      </c>
      <c r="D1228" s="37" t="s">
        <v>134</v>
      </c>
      <c r="E1228" s="33">
        <v>25</v>
      </c>
      <c r="F1228" s="33">
        <v>5.98</v>
      </c>
      <c r="G1228" s="60">
        <f t="shared" si="141"/>
        <v>149.5</v>
      </c>
    </row>
    <row r="1229" spans="1:7" x14ac:dyDescent="0.25">
      <c r="A1229" s="31" t="s">
        <v>2126</v>
      </c>
      <c r="B1229" s="61">
        <v>89739</v>
      </c>
      <c r="C1229" s="58" t="s">
        <v>766</v>
      </c>
      <c r="D1229" s="37" t="s">
        <v>134</v>
      </c>
      <c r="E1229" s="33">
        <v>2</v>
      </c>
      <c r="F1229" s="33">
        <v>13.05</v>
      </c>
      <c r="G1229" s="60">
        <f t="shared" si="141"/>
        <v>26.1</v>
      </c>
    </row>
    <row r="1230" spans="1:7" x14ac:dyDescent="0.25">
      <c r="A1230" s="31" t="s">
        <v>2127</v>
      </c>
      <c r="B1230" s="61">
        <v>89746</v>
      </c>
      <c r="C1230" s="58" t="s">
        <v>767</v>
      </c>
      <c r="D1230" s="37" t="s">
        <v>134</v>
      </c>
      <c r="E1230" s="33">
        <v>8</v>
      </c>
      <c r="F1230" s="33">
        <v>16.28</v>
      </c>
      <c r="G1230" s="60">
        <f t="shared" si="141"/>
        <v>130.24</v>
      </c>
    </row>
    <row r="1231" spans="1:7" x14ac:dyDescent="0.25">
      <c r="A1231" s="31" t="s">
        <v>2128</v>
      </c>
      <c r="B1231" s="61">
        <v>89802</v>
      </c>
      <c r="C1231" s="58" t="s">
        <v>768</v>
      </c>
      <c r="D1231" s="37" t="s">
        <v>134</v>
      </c>
      <c r="E1231" s="33">
        <v>6</v>
      </c>
      <c r="F1231" s="33">
        <v>4.8899999999999997</v>
      </c>
      <c r="G1231" s="60">
        <f t="shared" si="141"/>
        <v>29.34</v>
      </c>
    </row>
    <row r="1232" spans="1:7" x14ac:dyDescent="0.25">
      <c r="A1232" s="31" t="s">
        <v>2129</v>
      </c>
      <c r="B1232" s="61">
        <v>89724</v>
      </c>
      <c r="C1232" s="58" t="s">
        <v>769</v>
      </c>
      <c r="D1232" s="37" t="s">
        <v>134</v>
      </c>
      <c r="E1232" s="33">
        <v>39</v>
      </c>
      <c r="F1232" s="33">
        <v>5.27</v>
      </c>
      <c r="G1232" s="60">
        <f t="shared" si="141"/>
        <v>205.53</v>
      </c>
    </row>
    <row r="1233" spans="1:7" x14ac:dyDescent="0.25">
      <c r="A1233" s="31" t="s">
        <v>2130</v>
      </c>
      <c r="B1233" s="61">
        <v>89731</v>
      </c>
      <c r="C1233" s="58" t="s">
        <v>770</v>
      </c>
      <c r="D1233" s="37" t="s">
        <v>134</v>
      </c>
      <c r="E1233" s="33">
        <v>26</v>
      </c>
      <c r="F1233" s="33">
        <v>7.19</v>
      </c>
      <c r="G1233" s="60">
        <f t="shared" si="141"/>
        <v>186.94</v>
      </c>
    </row>
    <row r="1234" spans="1:7" x14ac:dyDescent="0.25">
      <c r="A1234" s="31" t="s">
        <v>2131</v>
      </c>
      <c r="B1234" s="61">
        <v>89692</v>
      </c>
      <c r="C1234" s="58" t="s">
        <v>771</v>
      </c>
      <c r="D1234" s="37" t="s">
        <v>134</v>
      </c>
      <c r="E1234" s="33">
        <v>1</v>
      </c>
      <c r="F1234" s="33">
        <v>47.85</v>
      </c>
      <c r="G1234" s="60">
        <f t="shared" si="141"/>
        <v>47.85</v>
      </c>
    </row>
    <row r="1235" spans="1:7" x14ac:dyDescent="0.25">
      <c r="A1235" s="31" t="s">
        <v>2132</v>
      </c>
      <c r="B1235" s="61">
        <v>89690</v>
      </c>
      <c r="C1235" s="58" t="s">
        <v>772</v>
      </c>
      <c r="D1235" s="37" t="s">
        <v>134</v>
      </c>
      <c r="E1235" s="33">
        <v>6</v>
      </c>
      <c r="F1235" s="33">
        <v>49.53</v>
      </c>
      <c r="G1235" s="60">
        <f t="shared" si="141"/>
        <v>297.18</v>
      </c>
    </row>
    <row r="1236" spans="1:7" x14ac:dyDescent="0.25">
      <c r="A1236" s="31" t="s">
        <v>2133</v>
      </c>
      <c r="B1236" s="61" t="s">
        <v>773</v>
      </c>
      <c r="C1236" s="58" t="s">
        <v>774</v>
      </c>
      <c r="D1236" s="37" t="s">
        <v>134</v>
      </c>
      <c r="E1236" s="33">
        <v>10</v>
      </c>
      <c r="F1236" s="33">
        <v>19.3</v>
      </c>
      <c r="G1236" s="60">
        <f t="shared" si="141"/>
        <v>193</v>
      </c>
    </row>
    <row r="1237" spans="1:7" x14ac:dyDescent="0.25">
      <c r="A1237" s="31" t="s">
        <v>2134</v>
      </c>
      <c r="B1237" s="61">
        <v>89774</v>
      </c>
      <c r="C1237" s="58" t="s">
        <v>775</v>
      </c>
      <c r="D1237" s="37" t="s">
        <v>134</v>
      </c>
      <c r="E1237" s="33">
        <v>6</v>
      </c>
      <c r="F1237" s="33">
        <v>9.51</v>
      </c>
      <c r="G1237" s="60">
        <f t="shared" si="141"/>
        <v>57.06</v>
      </c>
    </row>
    <row r="1238" spans="1:7" x14ac:dyDescent="0.25">
      <c r="A1238" s="31" t="s">
        <v>2135</v>
      </c>
      <c r="B1238" s="61">
        <v>89778</v>
      </c>
      <c r="C1238" s="58" t="s">
        <v>776</v>
      </c>
      <c r="D1238" s="37" t="s">
        <v>134</v>
      </c>
      <c r="E1238" s="33">
        <v>35</v>
      </c>
      <c r="F1238" s="33">
        <v>11.98</v>
      </c>
      <c r="G1238" s="60">
        <f t="shared" si="141"/>
        <v>419.3</v>
      </c>
    </row>
    <row r="1239" spans="1:7" x14ac:dyDescent="0.25">
      <c r="A1239" s="31" t="s">
        <v>2136</v>
      </c>
      <c r="B1239" s="61">
        <v>89753</v>
      </c>
      <c r="C1239" s="58" t="s">
        <v>777</v>
      </c>
      <c r="D1239" s="37" t="s">
        <v>134</v>
      </c>
      <c r="E1239" s="33">
        <v>35</v>
      </c>
      <c r="F1239" s="33">
        <v>5.76</v>
      </c>
      <c r="G1239" s="60">
        <f t="shared" si="141"/>
        <v>201.6</v>
      </c>
    </row>
    <row r="1240" spans="1:7" x14ac:dyDescent="0.25">
      <c r="A1240" s="31" t="s">
        <v>2137</v>
      </c>
      <c r="B1240" s="61" t="s">
        <v>778</v>
      </c>
      <c r="C1240" s="58" t="s">
        <v>779</v>
      </c>
      <c r="D1240" s="37" t="s">
        <v>134</v>
      </c>
      <c r="E1240" s="33">
        <v>3</v>
      </c>
      <c r="F1240" s="33">
        <v>54.26</v>
      </c>
      <c r="G1240" s="60">
        <f t="shared" si="141"/>
        <v>162.78</v>
      </c>
    </row>
    <row r="1241" spans="1:7" x14ac:dyDescent="0.25">
      <c r="A1241" s="31" t="s">
        <v>2138</v>
      </c>
      <c r="B1241" s="61" t="s">
        <v>780</v>
      </c>
      <c r="C1241" s="58" t="s">
        <v>781</v>
      </c>
      <c r="D1241" s="37" t="s">
        <v>134</v>
      </c>
      <c r="E1241" s="33">
        <v>9</v>
      </c>
      <c r="F1241" s="33">
        <v>43.15</v>
      </c>
      <c r="G1241" s="60">
        <f t="shared" si="141"/>
        <v>388.35</v>
      </c>
    </row>
    <row r="1242" spans="1:7" x14ac:dyDescent="0.25">
      <c r="A1242" s="31" t="s">
        <v>2139</v>
      </c>
      <c r="B1242" s="61">
        <v>94694</v>
      </c>
      <c r="C1242" s="58" t="s">
        <v>782</v>
      </c>
      <c r="D1242" s="37" t="s">
        <v>134</v>
      </c>
      <c r="E1242" s="33">
        <v>26</v>
      </c>
      <c r="F1242" s="33">
        <v>16.38</v>
      </c>
      <c r="G1242" s="60">
        <f t="shared" si="141"/>
        <v>425.88</v>
      </c>
    </row>
    <row r="1243" spans="1:7" x14ac:dyDescent="0.25">
      <c r="A1243" s="34" t="s">
        <v>2140</v>
      </c>
      <c r="B1243" s="80"/>
      <c r="C1243" s="76" t="s">
        <v>783</v>
      </c>
      <c r="D1243" s="43" t="s">
        <v>57</v>
      </c>
      <c r="E1243" s="81"/>
      <c r="F1243" s="81"/>
      <c r="G1243" s="87"/>
    </row>
    <row r="1244" spans="1:7" x14ac:dyDescent="0.25">
      <c r="A1244" s="31" t="s">
        <v>2141</v>
      </c>
      <c r="B1244" s="61">
        <v>89355</v>
      </c>
      <c r="C1244" s="58" t="s">
        <v>784</v>
      </c>
      <c r="D1244" s="37" t="s">
        <v>111</v>
      </c>
      <c r="E1244" s="33">
        <v>90</v>
      </c>
      <c r="F1244" s="33">
        <v>12.34</v>
      </c>
      <c r="G1244" s="60">
        <f t="shared" ref="G1244:G1274" si="142">ROUND(E1244*F1244,2)</f>
        <v>1110.5999999999999</v>
      </c>
    </row>
    <row r="1245" spans="1:7" x14ac:dyDescent="0.25">
      <c r="A1245" s="31" t="s">
        <v>2142</v>
      </c>
      <c r="B1245" s="61">
        <v>89356</v>
      </c>
      <c r="C1245" s="58" t="s">
        <v>785</v>
      </c>
      <c r="D1245" s="37" t="s">
        <v>111</v>
      </c>
      <c r="E1245" s="33">
        <v>100</v>
      </c>
      <c r="F1245" s="33">
        <v>14.67</v>
      </c>
      <c r="G1245" s="60">
        <f t="shared" si="142"/>
        <v>1467</v>
      </c>
    </row>
    <row r="1246" spans="1:7" x14ac:dyDescent="0.25">
      <c r="A1246" s="31" t="s">
        <v>2143</v>
      </c>
      <c r="B1246" s="61">
        <v>89357</v>
      </c>
      <c r="C1246" s="58" t="s">
        <v>786</v>
      </c>
      <c r="D1246" s="37" t="s">
        <v>111</v>
      </c>
      <c r="E1246" s="33">
        <v>45</v>
      </c>
      <c r="F1246" s="33">
        <v>20.28</v>
      </c>
      <c r="G1246" s="60">
        <f t="shared" si="142"/>
        <v>912.6</v>
      </c>
    </row>
    <row r="1247" spans="1:7" x14ac:dyDescent="0.25">
      <c r="A1247" s="31" t="s">
        <v>2144</v>
      </c>
      <c r="B1247" s="61">
        <v>89448</v>
      </c>
      <c r="C1247" s="58" t="s">
        <v>787</v>
      </c>
      <c r="D1247" s="37" t="s">
        <v>111</v>
      </c>
      <c r="E1247" s="33">
        <v>45</v>
      </c>
      <c r="F1247" s="33">
        <v>9.91</v>
      </c>
      <c r="G1247" s="60">
        <f t="shared" si="142"/>
        <v>445.95</v>
      </c>
    </row>
    <row r="1248" spans="1:7" x14ac:dyDescent="0.25">
      <c r="A1248" s="31" t="s">
        <v>2145</v>
      </c>
      <c r="B1248" s="61">
        <v>89450</v>
      </c>
      <c r="C1248" s="58" t="s">
        <v>788</v>
      </c>
      <c r="D1248" s="37" t="s">
        <v>111</v>
      </c>
      <c r="E1248" s="33">
        <v>120</v>
      </c>
      <c r="F1248" s="33">
        <v>18.78</v>
      </c>
      <c r="G1248" s="60">
        <f t="shared" si="142"/>
        <v>2253.6</v>
      </c>
    </row>
    <row r="1249" spans="1:7" ht="22.5" x14ac:dyDescent="0.25">
      <c r="A1249" s="31" t="s">
        <v>2146</v>
      </c>
      <c r="B1249" s="61">
        <v>89436</v>
      </c>
      <c r="C1249" s="58" t="s">
        <v>789</v>
      </c>
      <c r="D1249" s="37" t="s">
        <v>134</v>
      </c>
      <c r="E1249" s="33">
        <v>1</v>
      </c>
      <c r="F1249" s="33">
        <v>4.8600000000000003</v>
      </c>
      <c r="G1249" s="60">
        <f t="shared" si="142"/>
        <v>4.8600000000000003</v>
      </c>
    </row>
    <row r="1250" spans="1:7" ht="22.5" x14ac:dyDescent="0.25">
      <c r="A1250" s="31" t="s">
        <v>2147</v>
      </c>
      <c r="B1250" s="61">
        <v>89429</v>
      </c>
      <c r="C1250" s="58" t="s">
        <v>790</v>
      </c>
      <c r="D1250" s="37" t="s">
        <v>134</v>
      </c>
      <c r="E1250" s="33">
        <v>5</v>
      </c>
      <c r="F1250" s="33">
        <v>3.44</v>
      </c>
      <c r="G1250" s="60">
        <f t="shared" si="142"/>
        <v>17.2</v>
      </c>
    </row>
    <row r="1251" spans="1:7" x14ac:dyDescent="0.25">
      <c r="A1251" s="31" t="s">
        <v>2148</v>
      </c>
      <c r="B1251" s="61" t="s">
        <v>791</v>
      </c>
      <c r="C1251" s="58" t="s">
        <v>792</v>
      </c>
      <c r="D1251" s="37" t="s">
        <v>134</v>
      </c>
      <c r="E1251" s="33">
        <v>1</v>
      </c>
      <c r="F1251" s="33">
        <v>5.18</v>
      </c>
      <c r="G1251" s="60">
        <f t="shared" si="142"/>
        <v>5.18</v>
      </c>
    </row>
    <row r="1252" spans="1:7" x14ac:dyDescent="0.25">
      <c r="A1252" s="31" t="s">
        <v>2149</v>
      </c>
      <c r="B1252" s="61" t="s">
        <v>793</v>
      </c>
      <c r="C1252" s="58" t="s">
        <v>794</v>
      </c>
      <c r="D1252" s="37" t="s">
        <v>134</v>
      </c>
      <c r="E1252" s="33">
        <v>1</v>
      </c>
      <c r="F1252" s="33">
        <v>14.83</v>
      </c>
      <c r="G1252" s="60">
        <f t="shared" si="142"/>
        <v>14.83</v>
      </c>
    </row>
    <row r="1253" spans="1:7" x14ac:dyDescent="0.25">
      <c r="A1253" s="31" t="s">
        <v>2150</v>
      </c>
      <c r="B1253" s="61" t="s">
        <v>795</v>
      </c>
      <c r="C1253" s="58" t="s">
        <v>796</v>
      </c>
      <c r="D1253" s="37" t="s">
        <v>134</v>
      </c>
      <c r="E1253" s="33">
        <v>1</v>
      </c>
      <c r="F1253" s="33">
        <v>6.69</v>
      </c>
      <c r="G1253" s="60">
        <f t="shared" si="142"/>
        <v>6.69</v>
      </c>
    </row>
    <row r="1254" spans="1:7" x14ac:dyDescent="0.25">
      <c r="A1254" s="31" t="s">
        <v>2151</v>
      </c>
      <c r="B1254" s="61">
        <v>89498</v>
      </c>
      <c r="C1254" s="58" t="s">
        <v>797</v>
      </c>
      <c r="D1254" s="37" t="s">
        <v>134</v>
      </c>
      <c r="E1254" s="33">
        <v>1</v>
      </c>
      <c r="F1254" s="33">
        <v>7.67</v>
      </c>
      <c r="G1254" s="60">
        <f t="shared" si="142"/>
        <v>7.67</v>
      </c>
    </row>
    <row r="1255" spans="1:7" ht="22.5" x14ac:dyDescent="0.25">
      <c r="A1255" s="31" t="s">
        <v>2152</v>
      </c>
      <c r="B1255" s="61">
        <v>90373</v>
      </c>
      <c r="C1255" s="58" t="s">
        <v>798</v>
      </c>
      <c r="D1255" s="37" t="s">
        <v>134</v>
      </c>
      <c r="E1255" s="33">
        <v>2</v>
      </c>
      <c r="F1255" s="33">
        <v>9.59</v>
      </c>
      <c r="G1255" s="60">
        <f t="shared" si="142"/>
        <v>19.18</v>
      </c>
    </row>
    <row r="1256" spans="1:7" ht="22.5" x14ac:dyDescent="0.25">
      <c r="A1256" s="31" t="s">
        <v>2153</v>
      </c>
      <c r="B1256" s="61">
        <v>94672</v>
      </c>
      <c r="C1256" s="58" t="s">
        <v>799</v>
      </c>
      <c r="D1256" s="37" t="s">
        <v>134</v>
      </c>
      <c r="E1256" s="33">
        <v>4</v>
      </c>
      <c r="F1256" s="33">
        <v>6.82</v>
      </c>
      <c r="G1256" s="60">
        <f t="shared" si="142"/>
        <v>27.28</v>
      </c>
    </row>
    <row r="1257" spans="1:7" x14ac:dyDescent="0.25">
      <c r="A1257" s="31" t="s">
        <v>2154</v>
      </c>
      <c r="B1257" s="61" t="s">
        <v>800</v>
      </c>
      <c r="C1257" s="58" t="s">
        <v>801</v>
      </c>
      <c r="D1257" s="37" t="s">
        <v>134</v>
      </c>
      <c r="E1257" s="33">
        <v>24</v>
      </c>
      <c r="F1257" s="33">
        <v>9.49</v>
      </c>
      <c r="G1257" s="60">
        <f t="shared" si="142"/>
        <v>227.76</v>
      </c>
    </row>
    <row r="1258" spans="1:7" x14ac:dyDescent="0.25">
      <c r="A1258" s="31" t="s">
        <v>2155</v>
      </c>
      <c r="B1258" s="61">
        <v>89367</v>
      </c>
      <c r="C1258" s="58" t="s">
        <v>802</v>
      </c>
      <c r="D1258" s="37" t="s">
        <v>134</v>
      </c>
      <c r="E1258" s="33">
        <v>47</v>
      </c>
      <c r="F1258" s="33">
        <v>7.93</v>
      </c>
      <c r="G1258" s="60">
        <f t="shared" si="142"/>
        <v>372.71</v>
      </c>
    </row>
    <row r="1259" spans="1:7" x14ac:dyDescent="0.25">
      <c r="A1259" s="31" t="s">
        <v>2156</v>
      </c>
      <c r="B1259" s="61">
        <v>89362</v>
      </c>
      <c r="C1259" s="58" t="s">
        <v>803</v>
      </c>
      <c r="D1259" s="37" t="s">
        <v>134</v>
      </c>
      <c r="E1259" s="33">
        <v>56</v>
      </c>
      <c r="F1259" s="33">
        <v>5.94</v>
      </c>
      <c r="G1259" s="60">
        <f t="shared" si="142"/>
        <v>332.64</v>
      </c>
    </row>
    <row r="1260" spans="1:7" x14ac:dyDescent="0.25">
      <c r="A1260" s="31" t="s">
        <v>2157</v>
      </c>
      <c r="B1260" s="61">
        <v>89505</v>
      </c>
      <c r="C1260" s="58" t="s">
        <v>804</v>
      </c>
      <c r="D1260" s="37" t="s">
        <v>134</v>
      </c>
      <c r="E1260" s="33">
        <v>2</v>
      </c>
      <c r="F1260" s="33">
        <v>23.92</v>
      </c>
      <c r="G1260" s="60">
        <f t="shared" si="142"/>
        <v>47.84</v>
      </c>
    </row>
    <row r="1261" spans="1:7" x14ac:dyDescent="0.25">
      <c r="A1261" s="31" t="s">
        <v>2158</v>
      </c>
      <c r="B1261" s="61">
        <v>89374</v>
      </c>
      <c r="C1261" s="58" t="s">
        <v>805</v>
      </c>
      <c r="D1261" s="37" t="s">
        <v>134</v>
      </c>
      <c r="E1261" s="33">
        <v>11</v>
      </c>
      <c r="F1261" s="33">
        <v>6.43</v>
      </c>
      <c r="G1261" s="60">
        <f t="shared" si="142"/>
        <v>70.73</v>
      </c>
    </row>
    <row r="1262" spans="1:7" x14ac:dyDescent="0.25">
      <c r="A1262" s="31" t="s">
        <v>2159</v>
      </c>
      <c r="B1262" s="61">
        <v>89358</v>
      </c>
      <c r="C1262" s="58" t="s">
        <v>806</v>
      </c>
      <c r="D1262" s="37" t="s">
        <v>134</v>
      </c>
      <c r="E1262" s="33">
        <v>32</v>
      </c>
      <c r="F1262" s="33">
        <v>4.96</v>
      </c>
      <c r="G1262" s="60">
        <f t="shared" si="142"/>
        <v>158.72</v>
      </c>
    </row>
    <row r="1263" spans="1:7" x14ac:dyDescent="0.25">
      <c r="A1263" s="31" t="s">
        <v>2160</v>
      </c>
      <c r="B1263" s="61">
        <v>89426</v>
      </c>
      <c r="C1263" s="58" t="s">
        <v>807</v>
      </c>
      <c r="D1263" s="37" t="s">
        <v>134</v>
      </c>
      <c r="E1263" s="33">
        <v>7</v>
      </c>
      <c r="F1263" s="33">
        <v>4.41</v>
      </c>
      <c r="G1263" s="60">
        <f t="shared" si="142"/>
        <v>30.87</v>
      </c>
    </row>
    <row r="1264" spans="1:7" x14ac:dyDescent="0.25">
      <c r="A1264" s="31" t="s">
        <v>2161</v>
      </c>
      <c r="B1264" s="61">
        <v>89373</v>
      </c>
      <c r="C1264" s="58" t="s">
        <v>808</v>
      </c>
      <c r="D1264" s="37" t="s">
        <v>134</v>
      </c>
      <c r="E1264" s="33">
        <v>19</v>
      </c>
      <c r="F1264" s="33">
        <v>4.01</v>
      </c>
      <c r="G1264" s="60">
        <f t="shared" si="142"/>
        <v>76.19</v>
      </c>
    </row>
    <row r="1265" spans="1:7" x14ac:dyDescent="0.25">
      <c r="A1265" s="31" t="s">
        <v>2162</v>
      </c>
      <c r="B1265" s="61">
        <v>89624</v>
      </c>
      <c r="C1265" s="58" t="s">
        <v>809</v>
      </c>
      <c r="D1265" s="37" t="s">
        <v>134</v>
      </c>
      <c r="E1265" s="33">
        <v>2</v>
      </c>
      <c r="F1265" s="33">
        <v>11.16</v>
      </c>
      <c r="G1265" s="60">
        <f t="shared" si="142"/>
        <v>22.32</v>
      </c>
    </row>
    <row r="1266" spans="1:7" x14ac:dyDescent="0.25">
      <c r="A1266" s="31" t="s">
        <v>2163</v>
      </c>
      <c r="B1266" s="61">
        <v>89622</v>
      </c>
      <c r="C1266" s="58" t="s">
        <v>810</v>
      </c>
      <c r="D1266" s="37" t="s">
        <v>134</v>
      </c>
      <c r="E1266" s="33">
        <v>7</v>
      </c>
      <c r="F1266" s="33">
        <v>8.6199999999999992</v>
      </c>
      <c r="G1266" s="60">
        <f t="shared" si="142"/>
        <v>60.34</v>
      </c>
    </row>
    <row r="1267" spans="1:7" x14ac:dyDescent="0.25">
      <c r="A1267" s="31" t="s">
        <v>2164</v>
      </c>
      <c r="B1267" s="61">
        <v>89397</v>
      </c>
      <c r="C1267" s="58" t="s">
        <v>811</v>
      </c>
      <c r="D1267" s="37" t="s">
        <v>134</v>
      </c>
      <c r="E1267" s="33">
        <v>21</v>
      </c>
      <c r="F1267" s="33">
        <v>9.5</v>
      </c>
      <c r="G1267" s="60">
        <f t="shared" si="142"/>
        <v>199.5</v>
      </c>
    </row>
    <row r="1268" spans="1:7" x14ac:dyDescent="0.25">
      <c r="A1268" s="31" t="s">
        <v>2165</v>
      </c>
      <c r="B1268" s="61">
        <v>94695</v>
      </c>
      <c r="C1268" s="58" t="s">
        <v>812</v>
      </c>
      <c r="D1268" s="37" t="s">
        <v>134</v>
      </c>
      <c r="E1268" s="33">
        <v>5</v>
      </c>
      <c r="F1268" s="33">
        <v>19.75</v>
      </c>
      <c r="G1268" s="60">
        <f t="shared" si="142"/>
        <v>98.75</v>
      </c>
    </row>
    <row r="1269" spans="1:7" x14ac:dyDescent="0.25">
      <c r="A1269" s="31" t="s">
        <v>2166</v>
      </c>
      <c r="B1269" s="61">
        <v>94690</v>
      </c>
      <c r="C1269" s="58" t="s">
        <v>813</v>
      </c>
      <c r="D1269" s="37" t="s">
        <v>134</v>
      </c>
      <c r="E1269" s="33">
        <v>3</v>
      </c>
      <c r="F1269" s="33">
        <v>8.67</v>
      </c>
      <c r="G1269" s="60">
        <f t="shared" si="142"/>
        <v>26.01</v>
      </c>
    </row>
    <row r="1270" spans="1:7" x14ac:dyDescent="0.25">
      <c r="A1270" s="31" t="s">
        <v>2167</v>
      </c>
      <c r="B1270" s="61">
        <v>94688</v>
      </c>
      <c r="C1270" s="58" t="s">
        <v>814</v>
      </c>
      <c r="D1270" s="37" t="s">
        <v>134</v>
      </c>
      <c r="E1270" s="33">
        <v>7</v>
      </c>
      <c r="F1270" s="33">
        <v>7.31</v>
      </c>
      <c r="G1270" s="60">
        <f t="shared" si="142"/>
        <v>51.17</v>
      </c>
    </row>
    <row r="1271" spans="1:7" x14ac:dyDescent="0.25">
      <c r="A1271" s="31" t="s">
        <v>2168</v>
      </c>
      <c r="B1271" s="61">
        <v>94696</v>
      </c>
      <c r="C1271" s="58" t="s">
        <v>815</v>
      </c>
      <c r="D1271" s="37" t="s">
        <v>134</v>
      </c>
      <c r="E1271" s="33">
        <v>1</v>
      </c>
      <c r="F1271" s="33">
        <v>36.409999999999997</v>
      </c>
      <c r="G1271" s="60">
        <f t="shared" si="142"/>
        <v>36.409999999999997</v>
      </c>
    </row>
    <row r="1272" spans="1:7" x14ac:dyDescent="0.25">
      <c r="A1272" s="31" t="s">
        <v>2169</v>
      </c>
      <c r="B1272" s="61">
        <v>94495</v>
      </c>
      <c r="C1272" s="58" t="s">
        <v>816</v>
      </c>
      <c r="D1272" s="37" t="s">
        <v>134</v>
      </c>
      <c r="E1272" s="33">
        <v>3</v>
      </c>
      <c r="F1272" s="33">
        <v>73.38</v>
      </c>
      <c r="G1272" s="60">
        <f t="shared" si="142"/>
        <v>220.14</v>
      </c>
    </row>
    <row r="1273" spans="1:7" x14ac:dyDescent="0.25">
      <c r="A1273" s="31" t="s">
        <v>2170</v>
      </c>
      <c r="B1273" s="61">
        <v>94494</v>
      </c>
      <c r="C1273" s="58" t="s">
        <v>817</v>
      </c>
      <c r="D1273" s="37" t="s">
        <v>134</v>
      </c>
      <c r="E1273" s="33">
        <v>9</v>
      </c>
      <c r="F1273" s="33">
        <v>55.38</v>
      </c>
      <c r="G1273" s="60">
        <f t="shared" si="142"/>
        <v>498.42</v>
      </c>
    </row>
    <row r="1274" spans="1:7" x14ac:dyDescent="0.25">
      <c r="A1274" s="31" t="s">
        <v>2171</v>
      </c>
      <c r="B1274" s="61">
        <v>89349</v>
      </c>
      <c r="C1274" s="58" t="s">
        <v>818</v>
      </c>
      <c r="D1274" s="37" t="s">
        <v>134</v>
      </c>
      <c r="E1274" s="33">
        <v>4</v>
      </c>
      <c r="F1274" s="33">
        <v>27.25</v>
      </c>
      <c r="G1274" s="60">
        <f t="shared" si="142"/>
        <v>109</v>
      </c>
    </row>
    <row r="1275" spans="1:7" x14ac:dyDescent="0.25">
      <c r="A1275" s="34" t="s">
        <v>2172</v>
      </c>
      <c r="B1275" s="80"/>
      <c r="C1275" s="76" t="s">
        <v>819</v>
      </c>
      <c r="D1275" s="43" t="s">
        <v>57</v>
      </c>
      <c r="E1275" s="81"/>
      <c r="F1275" s="81"/>
      <c r="G1275" s="87"/>
    </row>
    <row r="1276" spans="1:7" x14ac:dyDescent="0.25">
      <c r="A1276" s="31" t="s">
        <v>2173</v>
      </c>
      <c r="B1276" s="61">
        <v>90696</v>
      </c>
      <c r="C1276" s="58" t="s">
        <v>820</v>
      </c>
      <c r="D1276" s="37" t="s">
        <v>111</v>
      </c>
      <c r="E1276" s="33">
        <v>30</v>
      </c>
      <c r="F1276" s="33">
        <v>60.19</v>
      </c>
      <c r="G1276" s="60">
        <f t="shared" ref="G1276:G1291" si="143">ROUND(E1276*F1276,2)</f>
        <v>1805.7</v>
      </c>
    </row>
    <row r="1277" spans="1:7" x14ac:dyDescent="0.25">
      <c r="A1277" s="31" t="s">
        <v>2174</v>
      </c>
      <c r="B1277" s="61">
        <v>89580</v>
      </c>
      <c r="C1277" s="58" t="s">
        <v>821</v>
      </c>
      <c r="D1277" s="37" t="s">
        <v>111</v>
      </c>
      <c r="E1277" s="33">
        <v>75</v>
      </c>
      <c r="F1277" s="33">
        <v>41.49</v>
      </c>
      <c r="G1277" s="60">
        <f t="shared" si="143"/>
        <v>3111.75</v>
      </c>
    </row>
    <row r="1278" spans="1:7" x14ac:dyDescent="0.25">
      <c r="A1278" s="31" t="s">
        <v>2175</v>
      </c>
      <c r="B1278" s="61">
        <v>89578</v>
      </c>
      <c r="C1278" s="58" t="s">
        <v>822</v>
      </c>
      <c r="D1278" s="37" t="s">
        <v>111</v>
      </c>
      <c r="E1278" s="33">
        <v>150</v>
      </c>
      <c r="F1278" s="33">
        <v>20.99</v>
      </c>
      <c r="G1278" s="60">
        <f t="shared" si="143"/>
        <v>3148.5</v>
      </c>
    </row>
    <row r="1279" spans="1:7" x14ac:dyDescent="0.25">
      <c r="A1279" s="31" t="s">
        <v>2176</v>
      </c>
      <c r="B1279" s="61">
        <v>89576</v>
      </c>
      <c r="C1279" s="58" t="s">
        <v>823</v>
      </c>
      <c r="D1279" s="37" t="s">
        <v>111</v>
      </c>
      <c r="E1279" s="33">
        <v>10</v>
      </c>
      <c r="F1279" s="33">
        <v>12.45</v>
      </c>
      <c r="G1279" s="60">
        <f t="shared" si="143"/>
        <v>124.5</v>
      </c>
    </row>
    <row r="1280" spans="1:7" x14ac:dyDescent="0.25">
      <c r="A1280" s="31" t="s">
        <v>2177</v>
      </c>
      <c r="B1280" s="61">
        <v>72294</v>
      </c>
      <c r="C1280" s="58" t="s">
        <v>824</v>
      </c>
      <c r="D1280" s="37" t="s">
        <v>134</v>
      </c>
      <c r="E1280" s="33">
        <v>1</v>
      </c>
      <c r="F1280" s="33">
        <v>7.6</v>
      </c>
      <c r="G1280" s="60">
        <f t="shared" si="143"/>
        <v>7.6</v>
      </c>
    </row>
    <row r="1281" spans="1:8" x14ac:dyDescent="0.25">
      <c r="A1281" s="31" t="s">
        <v>2178</v>
      </c>
      <c r="B1281" s="61">
        <v>72295</v>
      </c>
      <c r="C1281" s="58" t="s">
        <v>825</v>
      </c>
      <c r="D1281" s="37" t="s">
        <v>134</v>
      </c>
      <c r="E1281" s="33">
        <v>8</v>
      </c>
      <c r="F1281" s="33">
        <v>10.46</v>
      </c>
      <c r="G1281" s="60">
        <f t="shared" si="143"/>
        <v>83.68</v>
      </c>
    </row>
    <row r="1282" spans="1:8" x14ac:dyDescent="0.25">
      <c r="A1282" s="31" t="s">
        <v>2179</v>
      </c>
      <c r="B1282" s="61">
        <v>95695</v>
      </c>
      <c r="C1282" s="58" t="s">
        <v>826</v>
      </c>
      <c r="D1282" s="37" t="s">
        <v>134</v>
      </c>
      <c r="E1282" s="33">
        <v>13</v>
      </c>
      <c r="F1282" s="33">
        <v>43.46</v>
      </c>
      <c r="G1282" s="60">
        <f t="shared" si="143"/>
        <v>564.98</v>
      </c>
    </row>
    <row r="1283" spans="1:8" x14ac:dyDescent="0.25">
      <c r="A1283" s="31" t="s">
        <v>2180</v>
      </c>
      <c r="B1283" s="61">
        <v>89583</v>
      </c>
      <c r="C1283" s="58" t="s">
        <v>827</v>
      </c>
      <c r="D1283" s="37" t="s">
        <v>134</v>
      </c>
      <c r="E1283" s="33">
        <v>5</v>
      </c>
      <c r="F1283" s="33">
        <v>26.93</v>
      </c>
      <c r="G1283" s="60">
        <f t="shared" si="143"/>
        <v>134.65</v>
      </c>
    </row>
    <row r="1284" spans="1:8" x14ac:dyDescent="0.25">
      <c r="A1284" s="31" t="s">
        <v>2181</v>
      </c>
      <c r="B1284" s="61">
        <v>89531</v>
      </c>
      <c r="C1284" s="58" t="s">
        <v>828</v>
      </c>
      <c r="D1284" s="37" t="s">
        <v>134</v>
      </c>
      <c r="E1284" s="33">
        <v>7</v>
      </c>
      <c r="F1284" s="33">
        <v>24.62</v>
      </c>
      <c r="G1284" s="60">
        <f t="shared" si="143"/>
        <v>172.34</v>
      </c>
    </row>
    <row r="1285" spans="1:8" x14ac:dyDescent="0.25">
      <c r="A1285" s="31" t="s">
        <v>2182</v>
      </c>
      <c r="B1285" s="61">
        <v>89591</v>
      </c>
      <c r="C1285" s="58" t="s">
        <v>829</v>
      </c>
      <c r="D1285" s="37" t="s">
        <v>134</v>
      </c>
      <c r="E1285" s="33">
        <v>1</v>
      </c>
      <c r="F1285" s="33">
        <v>70.34</v>
      </c>
      <c r="G1285" s="60">
        <f t="shared" si="143"/>
        <v>70.34</v>
      </c>
    </row>
    <row r="1286" spans="1:8" x14ac:dyDescent="0.25">
      <c r="A1286" s="31" t="s">
        <v>2183</v>
      </c>
      <c r="B1286" s="61">
        <v>89565</v>
      </c>
      <c r="C1286" s="58" t="s">
        <v>830</v>
      </c>
      <c r="D1286" s="37" t="s">
        <v>134</v>
      </c>
      <c r="E1286" s="33">
        <v>10</v>
      </c>
      <c r="F1286" s="33">
        <v>34.19</v>
      </c>
      <c r="G1286" s="60">
        <f t="shared" si="143"/>
        <v>341.9</v>
      </c>
    </row>
    <row r="1287" spans="1:8" x14ac:dyDescent="0.25">
      <c r="A1287" s="31" t="s">
        <v>2184</v>
      </c>
      <c r="B1287" s="61">
        <v>89567</v>
      </c>
      <c r="C1287" s="58" t="s">
        <v>772</v>
      </c>
      <c r="D1287" s="37" t="s">
        <v>134</v>
      </c>
      <c r="E1287" s="33">
        <v>3</v>
      </c>
      <c r="F1287" s="33">
        <v>51.25</v>
      </c>
      <c r="G1287" s="60">
        <f t="shared" si="143"/>
        <v>153.75</v>
      </c>
    </row>
    <row r="1288" spans="1:8" x14ac:dyDescent="0.25">
      <c r="A1288" s="31" t="s">
        <v>2185</v>
      </c>
      <c r="B1288" s="61">
        <v>89547</v>
      </c>
      <c r="C1288" s="58" t="s">
        <v>775</v>
      </c>
      <c r="D1288" s="37" t="s">
        <v>134</v>
      </c>
      <c r="E1288" s="33">
        <v>9</v>
      </c>
      <c r="F1288" s="33">
        <v>12.32</v>
      </c>
      <c r="G1288" s="60">
        <f t="shared" si="143"/>
        <v>110.88</v>
      </c>
    </row>
    <row r="1289" spans="1:8" x14ac:dyDescent="0.25">
      <c r="A1289" s="31" t="s">
        <v>2186</v>
      </c>
      <c r="B1289" s="61">
        <v>89554</v>
      </c>
      <c r="C1289" s="58" t="s">
        <v>776</v>
      </c>
      <c r="D1289" s="37" t="s">
        <v>134</v>
      </c>
      <c r="E1289" s="33">
        <v>5</v>
      </c>
      <c r="F1289" s="33">
        <v>15.2</v>
      </c>
      <c r="G1289" s="60">
        <f t="shared" si="143"/>
        <v>76</v>
      </c>
    </row>
    <row r="1290" spans="1:8" x14ac:dyDescent="0.25">
      <c r="A1290" s="31" t="s">
        <v>2187</v>
      </c>
      <c r="B1290" s="61">
        <v>89681</v>
      </c>
      <c r="C1290" s="58" t="s">
        <v>831</v>
      </c>
      <c r="D1290" s="37" t="s">
        <v>134</v>
      </c>
      <c r="E1290" s="33">
        <v>10</v>
      </c>
      <c r="F1290" s="33">
        <v>47.5</v>
      </c>
      <c r="G1290" s="60">
        <f t="shared" si="143"/>
        <v>475</v>
      </c>
    </row>
    <row r="1291" spans="1:8" x14ac:dyDescent="0.25">
      <c r="A1291" s="31" t="s">
        <v>2188</v>
      </c>
      <c r="B1291" s="61">
        <v>89673</v>
      </c>
      <c r="C1291" s="58" t="s">
        <v>832</v>
      </c>
      <c r="D1291" s="37" t="s">
        <v>134</v>
      </c>
      <c r="E1291" s="33">
        <v>4</v>
      </c>
      <c r="F1291" s="33">
        <v>16.850000000000001</v>
      </c>
      <c r="G1291" s="60">
        <f t="shared" si="143"/>
        <v>67.400000000000006</v>
      </c>
    </row>
    <row r="1292" spans="1:8" x14ac:dyDescent="0.25">
      <c r="A1292" s="67"/>
      <c r="B1292" s="68"/>
      <c r="C1292" s="68" t="s">
        <v>64</v>
      </c>
      <c r="D1292" s="68"/>
      <c r="E1292" s="68"/>
      <c r="F1292" s="69" t="s">
        <v>8</v>
      </c>
      <c r="G1292" s="51">
        <f>SUM(G1218:G1291)</f>
        <v>33773.139999999985</v>
      </c>
      <c r="H1292" s="230"/>
    </row>
    <row r="1293" spans="1:8" x14ac:dyDescent="0.25">
      <c r="A1293" s="70"/>
      <c r="B1293" s="68"/>
      <c r="C1293" s="68"/>
      <c r="D1293" s="68"/>
      <c r="E1293" s="68"/>
      <c r="F1293" s="69" t="s">
        <v>883</v>
      </c>
      <c r="G1293" s="51">
        <f>SUMIF(F325:F1292,"SUBTOTAL (Etapa):",G325:G1292)</f>
        <v>6292467</v>
      </c>
    </row>
    <row r="1294" spans="1:8" x14ac:dyDescent="0.25">
      <c r="A1294" s="34" t="s">
        <v>2472</v>
      </c>
      <c r="B1294" s="80"/>
      <c r="C1294" s="76" t="s">
        <v>2473</v>
      </c>
      <c r="D1294" s="43" t="s">
        <v>57</v>
      </c>
      <c r="E1294" s="81"/>
      <c r="F1294" s="81"/>
      <c r="G1294" s="87"/>
    </row>
    <row r="1295" spans="1:8" x14ac:dyDescent="0.25">
      <c r="A1295" s="240" t="s">
        <v>2475</v>
      </c>
      <c r="B1295" s="240">
        <v>9537</v>
      </c>
      <c r="C1295" s="58" t="s">
        <v>2474</v>
      </c>
      <c r="D1295" s="242" t="s">
        <v>17</v>
      </c>
      <c r="E1295" s="243">
        <v>3020.23</v>
      </c>
      <c r="F1295" s="243">
        <v>2.1800000000000002</v>
      </c>
      <c r="G1295" s="60">
        <f>TRUNC(E1295*F1295,2)</f>
        <v>6584.1</v>
      </c>
    </row>
    <row r="1296" spans="1:8" x14ac:dyDescent="0.25">
      <c r="A1296" s="240" t="s">
        <v>2482</v>
      </c>
      <c r="B1296" s="240" t="s">
        <v>2476</v>
      </c>
      <c r="C1296" s="58" t="s">
        <v>2477</v>
      </c>
      <c r="D1296" s="242" t="s">
        <v>17</v>
      </c>
      <c r="E1296" s="243">
        <v>144</v>
      </c>
      <c r="F1296" s="243">
        <v>4.6900000000000004</v>
      </c>
      <c r="G1296" s="60">
        <f>TRUNC(E1296*F1296,2)</f>
        <v>675.36</v>
      </c>
    </row>
    <row r="1297" spans="1:12" x14ac:dyDescent="0.25">
      <c r="A1297" s="240" t="s">
        <v>2483</v>
      </c>
      <c r="B1297" s="240" t="s">
        <v>2478</v>
      </c>
      <c r="C1297" s="58" t="s">
        <v>2479</v>
      </c>
      <c r="D1297" s="242" t="s">
        <v>17</v>
      </c>
      <c r="E1297" s="243">
        <v>1127</v>
      </c>
      <c r="F1297" s="243">
        <v>5.64</v>
      </c>
      <c r="G1297" s="60">
        <f>TRUNC(E1297*F1297,2)</f>
        <v>6356.28</v>
      </c>
    </row>
    <row r="1298" spans="1:12" ht="22.5" x14ac:dyDescent="0.25">
      <c r="A1298" s="240" t="s">
        <v>2484</v>
      </c>
      <c r="B1298" s="240" t="s">
        <v>2480</v>
      </c>
      <c r="C1298" s="58" t="s">
        <v>2481</v>
      </c>
      <c r="D1298" s="242" t="s">
        <v>17</v>
      </c>
      <c r="E1298" s="244">
        <f>E1295</f>
        <v>3020.23</v>
      </c>
      <c r="F1298" s="243">
        <v>1.2</v>
      </c>
      <c r="G1298" s="60">
        <f t="shared" ref="G1298" si="144">E1298*F1298</f>
        <v>3624.2759999999998</v>
      </c>
    </row>
    <row r="1299" spans="1:12" x14ac:dyDescent="0.25">
      <c r="A1299" s="237"/>
      <c r="B1299" s="238"/>
      <c r="C1299" s="238" t="s">
        <v>64</v>
      </c>
      <c r="D1299" s="238"/>
      <c r="E1299" s="238"/>
      <c r="F1299" s="239" t="s">
        <v>8</v>
      </c>
      <c r="G1299" s="51">
        <f>SUM(G1295:G1298)</f>
        <v>17240.016</v>
      </c>
    </row>
    <row r="1300" spans="1:12" x14ac:dyDescent="0.25">
      <c r="A1300" s="70"/>
      <c r="B1300" s="238"/>
      <c r="C1300" s="238"/>
      <c r="D1300" s="238"/>
      <c r="E1300" s="238"/>
      <c r="F1300" s="239"/>
      <c r="G1300" s="51"/>
    </row>
    <row r="1301" spans="1:12" x14ac:dyDescent="0.25">
      <c r="A1301" s="256" t="s">
        <v>45</v>
      </c>
      <c r="B1301" s="257"/>
      <c r="C1301" s="257"/>
      <c r="D1301" s="257"/>
      <c r="E1301" s="257"/>
      <c r="F1301" s="258"/>
      <c r="G1301" s="51">
        <f>G33+G51+G66+G70+G75+G106+G324+G1293+G1299</f>
        <v>13335712.486</v>
      </c>
    </row>
    <row r="1302" spans="1:12" x14ac:dyDescent="0.25">
      <c r="A1302" s="256" t="s">
        <v>46</v>
      </c>
      <c r="B1302" s="257"/>
      <c r="C1302" s="257"/>
      <c r="D1302" s="257"/>
      <c r="E1302" s="257"/>
      <c r="F1302" s="258"/>
      <c r="G1302" s="51">
        <f>G1301*0.2764</f>
        <v>3685990.9311303995</v>
      </c>
    </row>
    <row r="1303" spans="1:12" x14ac:dyDescent="0.25">
      <c r="A1303" s="256" t="s">
        <v>47</v>
      </c>
      <c r="B1303" s="257"/>
      <c r="C1303" s="257"/>
      <c r="D1303" s="257"/>
      <c r="E1303" s="257"/>
      <c r="F1303" s="258"/>
      <c r="G1303" s="51">
        <f>G1301+G1302</f>
        <v>17021703.417130399</v>
      </c>
    </row>
    <row r="1304" spans="1:12" x14ac:dyDescent="0.25">
      <c r="A1304" s="67"/>
      <c r="B1304" s="68"/>
      <c r="C1304" s="68"/>
      <c r="D1304" s="68"/>
      <c r="E1304" s="68"/>
      <c r="F1304" s="69"/>
      <c r="G1304" s="51"/>
    </row>
    <row r="1305" spans="1:12" x14ac:dyDescent="0.25">
      <c r="A1305" s="256" t="s">
        <v>2282</v>
      </c>
      <c r="B1305" s="257"/>
      <c r="C1305" s="257"/>
      <c r="D1305" s="257"/>
      <c r="E1305" s="257"/>
      <c r="F1305" s="258"/>
      <c r="G1305" s="51">
        <f>G21</f>
        <v>22733.9</v>
      </c>
    </row>
    <row r="1306" spans="1:12" x14ac:dyDescent="0.25">
      <c r="A1306" s="256" t="s">
        <v>48</v>
      </c>
      <c r="B1306" s="257"/>
      <c r="C1306" s="257"/>
      <c r="D1306" s="257"/>
      <c r="E1306" s="257"/>
      <c r="F1306" s="258"/>
      <c r="G1306" s="51">
        <f>G1305*0.2277</f>
        <v>5176.5090300000011</v>
      </c>
    </row>
    <row r="1307" spans="1:12" x14ac:dyDescent="0.25">
      <c r="A1307" s="256" t="s">
        <v>49</v>
      </c>
      <c r="B1307" s="257"/>
      <c r="C1307" s="257"/>
      <c r="D1307" s="257"/>
      <c r="E1307" s="257"/>
      <c r="F1307" s="258"/>
      <c r="G1307" s="51">
        <f>G1305+G1306</f>
        <v>27910.409030000003</v>
      </c>
    </row>
    <row r="1308" spans="1:12" x14ac:dyDescent="0.25">
      <c r="A1308" s="71"/>
      <c r="B1308" s="72"/>
      <c r="C1308" s="72"/>
      <c r="D1308" s="72"/>
      <c r="E1308" s="72"/>
      <c r="F1308" s="73"/>
      <c r="G1308" s="51"/>
    </row>
    <row r="1309" spans="1:12" x14ac:dyDescent="0.25">
      <c r="A1309" s="266" t="s">
        <v>50</v>
      </c>
      <c r="B1309" s="267"/>
      <c r="C1309" s="267"/>
      <c r="D1309" s="267"/>
      <c r="E1309" s="267"/>
      <c r="F1309" s="268"/>
      <c r="G1309" s="54">
        <f>G1303+G1307</f>
        <v>17049613.826160401</v>
      </c>
      <c r="L1309" s="55"/>
    </row>
    <row r="1310" spans="1:12" s="66" customFormat="1" x14ac:dyDescent="0.25">
      <c r="A1310" s="65"/>
      <c r="B1310" s="65"/>
      <c r="C1310" s="65"/>
      <c r="D1310" s="65"/>
      <c r="E1310" s="65"/>
      <c r="F1310" s="65"/>
      <c r="G1310" s="65"/>
    </row>
  </sheetData>
  <mergeCells count="18">
    <mergeCell ref="A1303:F1303"/>
    <mergeCell ref="A1305:F1305"/>
    <mergeCell ref="A1306:F1306"/>
    <mergeCell ref="A1307:F1307"/>
    <mergeCell ref="A1309:F1309"/>
    <mergeCell ref="A1301:F1301"/>
    <mergeCell ref="A1302:F1302"/>
    <mergeCell ref="A5:G5"/>
    <mergeCell ref="A6:G6"/>
    <mergeCell ref="B8:F8"/>
    <mergeCell ref="C34:G34"/>
    <mergeCell ref="A2:G2"/>
    <mergeCell ref="A4:G4"/>
    <mergeCell ref="F10:G10"/>
    <mergeCell ref="A11:G11"/>
    <mergeCell ref="B10:E10"/>
    <mergeCell ref="B9:F9"/>
    <mergeCell ref="A3:G3"/>
  </mergeCells>
  <printOptions horizontalCentered="1"/>
  <pageMargins left="0.76" right="0.3" top="0.59" bottom="0.64" header="0" footer="0.38"/>
  <pageSetup paperSize="9" scale="75" fitToHeight="0" orientation="portrait" r:id="rId1"/>
  <headerFooter>
    <oddFooter>&amp;R&amp;"Verdana,Negrito itálico"&amp;10Página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pageSetUpPr fitToPage="1"/>
  </sheetPr>
  <dimension ref="A1:M73"/>
  <sheetViews>
    <sheetView showGridLines="0" topLeftCell="A52" zoomScaleNormal="100" workbookViewId="0">
      <selection activeCell="H64" sqref="H64"/>
    </sheetView>
  </sheetViews>
  <sheetFormatPr defaultColWidth="9.140625" defaultRowHeight="12.75" x14ac:dyDescent="0.25"/>
  <cols>
    <col min="1" max="1" width="10.85546875" style="223" customWidth="1"/>
    <col min="2" max="2" width="64.7109375" style="223" customWidth="1"/>
    <col min="3" max="3" width="18.28515625" style="224" customWidth="1"/>
    <col min="4" max="4" width="14.42578125" style="223" customWidth="1"/>
    <col min="5" max="5" width="14.42578125" style="224" customWidth="1"/>
    <col min="6" max="6" width="15.5703125" style="172" customWidth="1"/>
    <col min="7" max="7" width="12.85546875" style="172" bestFit="1" customWidth="1"/>
    <col min="8" max="8" width="8" style="172" customWidth="1"/>
    <col min="9" max="9" width="16.5703125" style="172" bestFit="1" customWidth="1"/>
    <col min="10" max="16384" width="9.140625" style="172"/>
  </cols>
  <sheetData>
    <row r="1" spans="1:13" ht="13.5" thickBot="1" x14ac:dyDescent="0.3">
      <c r="A1" s="170"/>
      <c r="B1" s="170"/>
      <c r="C1" s="170"/>
      <c r="D1" s="170"/>
      <c r="E1" s="170"/>
      <c r="F1" s="170"/>
      <c r="G1" s="171"/>
      <c r="H1" s="171"/>
      <c r="I1" s="171"/>
    </row>
    <row r="2" spans="1:13" x14ac:dyDescent="0.25">
      <c r="A2" s="173"/>
      <c r="B2" s="174"/>
      <c r="C2" s="174"/>
      <c r="D2" s="174"/>
      <c r="E2" s="174"/>
      <c r="F2" s="175"/>
    </row>
    <row r="3" spans="1:13" ht="15" x14ac:dyDescent="0.25">
      <c r="A3" s="269" t="s">
        <v>26</v>
      </c>
      <c r="B3" s="270"/>
      <c r="C3" s="270"/>
      <c r="D3" s="270"/>
      <c r="E3" s="270"/>
      <c r="F3" s="271"/>
    </row>
    <row r="4" spans="1:13" ht="15" x14ac:dyDescent="0.25">
      <c r="A4" s="269" t="s">
        <v>27</v>
      </c>
      <c r="B4" s="270"/>
      <c r="C4" s="270"/>
      <c r="D4" s="270"/>
      <c r="E4" s="270"/>
      <c r="F4" s="271"/>
    </row>
    <row r="5" spans="1:13" ht="15" x14ac:dyDescent="0.25">
      <c r="A5" s="269" t="s">
        <v>28</v>
      </c>
      <c r="B5" s="270"/>
      <c r="C5" s="270"/>
      <c r="D5" s="270"/>
      <c r="E5" s="270"/>
      <c r="F5" s="271"/>
    </row>
    <row r="6" spans="1:13" ht="13.5" thickBot="1" x14ac:dyDescent="0.3">
      <c r="A6" s="176"/>
      <c r="B6" s="177"/>
      <c r="C6" s="177"/>
      <c r="D6" s="177"/>
      <c r="E6" s="177"/>
      <c r="F6" s="178"/>
    </row>
    <row r="7" spans="1:13" x14ac:dyDescent="0.25">
      <c r="A7" s="179"/>
      <c r="B7" s="179"/>
      <c r="C7" s="180"/>
      <c r="D7" s="180"/>
      <c r="E7" s="180"/>
      <c r="F7" s="180"/>
    </row>
    <row r="8" spans="1:13" x14ac:dyDescent="0.25">
      <c r="A8" s="181" t="s">
        <v>2394</v>
      </c>
      <c r="B8" s="181"/>
      <c r="C8" s="182"/>
      <c r="D8" s="182"/>
      <c r="E8" s="182"/>
      <c r="F8" s="183" t="s">
        <v>2283</v>
      </c>
    </row>
    <row r="9" spans="1:13" x14ac:dyDescent="0.25">
      <c r="A9" s="181" t="s">
        <v>179</v>
      </c>
      <c r="B9" s="181"/>
      <c r="C9" s="182"/>
      <c r="D9" s="182"/>
      <c r="E9" s="182"/>
      <c r="F9" s="184" t="s">
        <v>23</v>
      </c>
    </row>
    <row r="10" spans="1:13" ht="12.75" customHeight="1" x14ac:dyDescent="0.25">
      <c r="A10" s="181" t="s">
        <v>2395</v>
      </c>
      <c r="B10" s="182"/>
      <c r="C10" s="185"/>
      <c r="D10" s="182"/>
      <c r="E10" s="185"/>
      <c r="F10" s="186" t="s">
        <v>22</v>
      </c>
    </row>
    <row r="12" spans="1:13" ht="19.5" customHeight="1" x14ac:dyDescent="0.25">
      <c r="A12" s="187" t="s">
        <v>2433</v>
      </c>
      <c r="B12" s="188"/>
      <c r="C12" s="189"/>
      <c r="D12" s="190"/>
      <c r="E12" s="189"/>
      <c r="F12" s="191"/>
    </row>
    <row r="13" spans="1:13" s="196" customFormat="1" ht="5.0999999999999996" customHeight="1" x14ac:dyDescent="0.25">
      <c r="A13" s="192"/>
      <c r="B13" s="192"/>
      <c r="C13" s="193"/>
      <c r="D13" s="194"/>
      <c r="E13" s="193"/>
      <c r="F13" s="194"/>
      <c r="G13" s="195" t="str">
        <f>IFERROR(F13/(#REF!/D13),"")</f>
        <v/>
      </c>
    </row>
    <row r="14" spans="1:13" ht="25.5" x14ac:dyDescent="0.25">
      <c r="A14" s="197" t="s">
        <v>2396</v>
      </c>
      <c r="B14" s="197" t="s">
        <v>2388</v>
      </c>
      <c r="C14" s="198" t="s">
        <v>2464</v>
      </c>
      <c r="D14" s="197" t="s">
        <v>2386</v>
      </c>
      <c r="E14" s="198" t="s">
        <v>2389</v>
      </c>
      <c r="F14" s="197" t="s">
        <v>2387</v>
      </c>
      <c r="G14" s="195"/>
    </row>
    <row r="15" spans="1:13" x14ac:dyDescent="0.25">
      <c r="A15" s="200">
        <v>1</v>
      </c>
      <c r="B15" s="201" t="s">
        <v>2434</v>
      </c>
      <c r="C15" s="202"/>
      <c r="D15" s="203">
        <f>SUM(D16:D31)</f>
        <v>16</v>
      </c>
      <c r="E15" s="202"/>
      <c r="F15" s="200"/>
      <c r="G15" s="195"/>
    </row>
    <row r="16" spans="1:13" s="196" customFormat="1" ht="25.5" x14ac:dyDescent="0.25">
      <c r="A16" s="204" t="s">
        <v>918</v>
      </c>
      <c r="B16" s="205" t="s">
        <v>2410</v>
      </c>
      <c r="C16" s="227" t="s">
        <v>2465</v>
      </c>
      <c r="D16" s="207">
        <v>1</v>
      </c>
      <c r="E16" s="206">
        <v>25</v>
      </c>
      <c r="F16" s="208">
        <f t="shared" ref="F16:F31" si="0">ROUND(D16*E16,2)</f>
        <v>25</v>
      </c>
      <c r="G16" s="209"/>
      <c r="H16" s="172"/>
      <c r="I16" s="172"/>
      <c r="J16" s="172"/>
      <c r="K16" s="172"/>
      <c r="L16" s="172"/>
      <c r="M16" s="172"/>
    </row>
    <row r="17" spans="1:9" ht="25.5" x14ac:dyDescent="0.25">
      <c r="A17" s="204" t="s">
        <v>924</v>
      </c>
      <c r="B17" s="205" t="s">
        <v>2398</v>
      </c>
      <c r="C17" s="227" t="s">
        <v>2465</v>
      </c>
      <c r="D17" s="207">
        <v>1</v>
      </c>
      <c r="E17" s="206">
        <v>25</v>
      </c>
      <c r="F17" s="208">
        <f t="shared" si="0"/>
        <v>25</v>
      </c>
      <c r="G17" s="195"/>
    </row>
    <row r="18" spans="1:9" s="196" customFormat="1" ht="25.5" x14ac:dyDescent="0.25">
      <c r="A18" s="204" t="s">
        <v>935</v>
      </c>
      <c r="B18" s="205" t="s">
        <v>2411</v>
      </c>
      <c r="C18" s="227" t="s">
        <v>2465</v>
      </c>
      <c r="D18" s="207">
        <v>1</v>
      </c>
      <c r="E18" s="206">
        <v>25</v>
      </c>
      <c r="F18" s="208">
        <f t="shared" si="0"/>
        <v>25</v>
      </c>
      <c r="G18" s="209"/>
      <c r="H18" s="209"/>
    </row>
    <row r="19" spans="1:9" s="196" customFormat="1" ht="51" x14ac:dyDescent="0.25">
      <c r="A19" s="204" t="s">
        <v>951</v>
      </c>
      <c r="B19" s="205" t="s">
        <v>2412</v>
      </c>
      <c r="C19" s="227" t="s">
        <v>2465</v>
      </c>
      <c r="D19" s="207">
        <v>1</v>
      </c>
      <c r="E19" s="206">
        <v>25</v>
      </c>
      <c r="F19" s="208">
        <f t="shared" si="0"/>
        <v>25</v>
      </c>
      <c r="G19" s="209"/>
      <c r="H19" s="209"/>
    </row>
    <row r="20" spans="1:9" s="196" customFormat="1" ht="25.5" x14ac:dyDescent="0.25">
      <c r="A20" s="204" t="s">
        <v>2435</v>
      </c>
      <c r="B20" s="205" t="s">
        <v>2417</v>
      </c>
      <c r="C20" s="227" t="s">
        <v>2465</v>
      </c>
      <c r="D20" s="207">
        <v>1</v>
      </c>
      <c r="E20" s="206">
        <v>25</v>
      </c>
      <c r="F20" s="208">
        <f t="shared" si="0"/>
        <v>25</v>
      </c>
      <c r="G20" s="209"/>
      <c r="H20" s="209"/>
    </row>
    <row r="21" spans="1:9" s="196" customFormat="1" ht="38.25" x14ac:dyDescent="0.25">
      <c r="A21" s="204" t="s">
        <v>2436</v>
      </c>
      <c r="B21" s="205" t="s">
        <v>2418</v>
      </c>
      <c r="C21" s="227" t="s">
        <v>2465</v>
      </c>
      <c r="D21" s="207">
        <v>1</v>
      </c>
      <c r="E21" s="206">
        <v>25</v>
      </c>
      <c r="F21" s="208">
        <f t="shared" si="0"/>
        <v>25</v>
      </c>
      <c r="G21" s="209"/>
      <c r="H21" s="209"/>
    </row>
    <row r="22" spans="1:9" s="196" customFormat="1" ht="51" x14ac:dyDescent="0.25">
      <c r="A22" s="204" t="s">
        <v>2437</v>
      </c>
      <c r="B22" s="205" t="s">
        <v>2420</v>
      </c>
      <c r="C22" s="227" t="s">
        <v>2465</v>
      </c>
      <c r="D22" s="207">
        <v>1</v>
      </c>
      <c r="E22" s="206">
        <v>25</v>
      </c>
      <c r="F22" s="208">
        <f t="shared" si="0"/>
        <v>25</v>
      </c>
      <c r="G22" s="209"/>
      <c r="H22" s="209"/>
    </row>
    <row r="23" spans="1:9" s="196" customFormat="1" ht="51" x14ac:dyDescent="0.25">
      <c r="A23" s="204" t="s">
        <v>2438</v>
      </c>
      <c r="B23" s="205" t="s">
        <v>2421</v>
      </c>
      <c r="C23" s="227" t="s">
        <v>2465</v>
      </c>
      <c r="D23" s="207">
        <v>1</v>
      </c>
      <c r="E23" s="206">
        <v>25</v>
      </c>
      <c r="F23" s="208">
        <f t="shared" si="0"/>
        <v>25</v>
      </c>
      <c r="G23" s="209"/>
      <c r="H23" s="209"/>
    </row>
    <row r="24" spans="1:9" s="196" customFormat="1" ht="38.25" x14ac:dyDescent="0.25">
      <c r="A24" s="204" t="s">
        <v>2439</v>
      </c>
      <c r="B24" s="205" t="s">
        <v>2422</v>
      </c>
      <c r="C24" s="227" t="s">
        <v>2465</v>
      </c>
      <c r="D24" s="207">
        <v>1</v>
      </c>
      <c r="E24" s="206">
        <v>25</v>
      </c>
      <c r="F24" s="208">
        <f t="shared" si="0"/>
        <v>25</v>
      </c>
      <c r="G24" s="209"/>
      <c r="H24" s="209"/>
    </row>
    <row r="25" spans="1:9" s="196" customFormat="1" ht="38.25" x14ac:dyDescent="0.25">
      <c r="A25" s="204" t="s">
        <v>2440</v>
      </c>
      <c r="B25" s="205" t="s">
        <v>2423</v>
      </c>
      <c r="C25" s="227" t="s">
        <v>2465</v>
      </c>
      <c r="D25" s="207">
        <v>1</v>
      </c>
      <c r="E25" s="206">
        <v>25</v>
      </c>
      <c r="F25" s="208">
        <f t="shared" si="0"/>
        <v>25</v>
      </c>
      <c r="G25" s="209"/>
      <c r="H25" s="209"/>
    </row>
    <row r="26" spans="1:9" s="196" customFormat="1" ht="38.25" x14ac:dyDescent="0.25">
      <c r="A26" s="204" t="s">
        <v>2441</v>
      </c>
      <c r="B26" s="205" t="s">
        <v>2424</v>
      </c>
      <c r="C26" s="227" t="s">
        <v>2465</v>
      </c>
      <c r="D26" s="207">
        <v>1</v>
      </c>
      <c r="E26" s="206">
        <v>25</v>
      </c>
      <c r="F26" s="208">
        <f t="shared" si="0"/>
        <v>25</v>
      </c>
      <c r="G26" s="209"/>
      <c r="H26" s="209"/>
    </row>
    <row r="27" spans="1:9" s="196" customFormat="1" ht="38.25" x14ac:dyDescent="0.25">
      <c r="A27" s="204" t="s">
        <v>2442</v>
      </c>
      <c r="B27" s="205" t="s">
        <v>2425</v>
      </c>
      <c r="C27" s="227" t="s">
        <v>2465</v>
      </c>
      <c r="D27" s="207">
        <v>1</v>
      </c>
      <c r="E27" s="206">
        <v>25</v>
      </c>
      <c r="F27" s="208">
        <f t="shared" si="0"/>
        <v>25</v>
      </c>
      <c r="G27" s="209"/>
      <c r="H27" s="209"/>
    </row>
    <row r="28" spans="1:9" s="196" customFormat="1" ht="25.5" x14ac:dyDescent="0.25">
      <c r="A28" s="204" t="s">
        <v>2443</v>
      </c>
      <c r="B28" s="205" t="s">
        <v>2427</v>
      </c>
      <c r="C28" s="227" t="s">
        <v>2465</v>
      </c>
      <c r="D28" s="207">
        <v>1</v>
      </c>
      <c r="E28" s="206">
        <v>25</v>
      </c>
      <c r="F28" s="208">
        <f t="shared" si="0"/>
        <v>25</v>
      </c>
      <c r="G28" s="209"/>
      <c r="H28" s="209"/>
    </row>
    <row r="29" spans="1:9" s="196" customFormat="1" ht="25.5" x14ac:dyDescent="0.25">
      <c r="A29" s="204" t="s">
        <v>2444</v>
      </c>
      <c r="B29" s="205" t="s">
        <v>2428</v>
      </c>
      <c r="C29" s="227" t="s">
        <v>2465</v>
      </c>
      <c r="D29" s="207">
        <v>1</v>
      </c>
      <c r="E29" s="206">
        <v>25</v>
      </c>
      <c r="F29" s="208">
        <f t="shared" si="0"/>
        <v>25</v>
      </c>
      <c r="G29" s="209"/>
      <c r="H29" s="209"/>
    </row>
    <row r="30" spans="1:9" s="196" customFormat="1" ht="25.5" x14ac:dyDescent="0.25">
      <c r="A30" s="204" t="s">
        <v>2446</v>
      </c>
      <c r="B30" s="205" t="s">
        <v>2429</v>
      </c>
      <c r="C30" s="227" t="s">
        <v>2465</v>
      </c>
      <c r="D30" s="207">
        <v>1</v>
      </c>
      <c r="E30" s="206">
        <v>25</v>
      </c>
      <c r="F30" s="208">
        <f t="shared" si="0"/>
        <v>25</v>
      </c>
      <c r="G30" s="209"/>
      <c r="H30" s="209"/>
    </row>
    <row r="31" spans="1:9" ht="38.25" x14ac:dyDescent="0.25">
      <c r="A31" s="204" t="s">
        <v>2447</v>
      </c>
      <c r="B31" s="205" t="s">
        <v>2431</v>
      </c>
      <c r="C31" s="227" t="s">
        <v>2465</v>
      </c>
      <c r="D31" s="207">
        <v>1</v>
      </c>
      <c r="E31" s="206">
        <v>25</v>
      </c>
      <c r="F31" s="208">
        <f t="shared" si="0"/>
        <v>25</v>
      </c>
      <c r="G31" s="195"/>
      <c r="H31" s="195"/>
    </row>
    <row r="32" spans="1:9" x14ac:dyDescent="0.25">
      <c r="A32" s="200">
        <v>2</v>
      </c>
      <c r="B32" s="201" t="s">
        <v>2445</v>
      </c>
      <c r="C32" s="202"/>
      <c r="D32" s="203">
        <f>SUM(D33:D44)</f>
        <v>16</v>
      </c>
      <c r="E32" s="202"/>
      <c r="F32" s="200"/>
      <c r="G32" s="195"/>
      <c r="H32" s="195"/>
      <c r="I32" s="199"/>
    </row>
    <row r="33" spans="1:9" ht="25.5" x14ac:dyDescent="0.25">
      <c r="A33" s="204" t="s">
        <v>874</v>
      </c>
      <c r="B33" s="205" t="s">
        <v>2397</v>
      </c>
      <c r="C33" s="227" t="s">
        <v>2467</v>
      </c>
      <c r="D33" s="207">
        <v>1</v>
      </c>
      <c r="E33" s="206">
        <v>8</v>
      </c>
      <c r="F33" s="208">
        <f t="shared" ref="F33:F49" si="1">ROUND(D33*E33,2)</f>
        <v>8</v>
      </c>
      <c r="G33" s="195"/>
      <c r="H33" s="195"/>
    </row>
    <row r="34" spans="1:9" ht="38.25" x14ac:dyDescent="0.25">
      <c r="A34" s="204" t="s">
        <v>875</v>
      </c>
      <c r="B34" s="205" t="s">
        <v>2399</v>
      </c>
      <c r="C34" s="227" t="s">
        <v>2467</v>
      </c>
      <c r="D34" s="207">
        <v>1</v>
      </c>
      <c r="E34" s="206">
        <v>8</v>
      </c>
      <c r="F34" s="208">
        <f t="shared" si="1"/>
        <v>8</v>
      </c>
      <c r="G34" s="195"/>
      <c r="H34" s="195"/>
    </row>
    <row r="35" spans="1:9" ht="38.25" x14ac:dyDescent="0.25">
      <c r="A35" s="204" t="s">
        <v>2448</v>
      </c>
      <c r="B35" s="205" t="s">
        <v>2400</v>
      </c>
      <c r="C35" s="227" t="s">
        <v>2467</v>
      </c>
      <c r="D35" s="207">
        <v>1</v>
      </c>
      <c r="E35" s="206">
        <v>8</v>
      </c>
      <c r="F35" s="208">
        <f t="shared" si="1"/>
        <v>8</v>
      </c>
      <c r="G35" s="195"/>
      <c r="H35" s="195"/>
    </row>
    <row r="36" spans="1:9" ht="25.5" x14ac:dyDescent="0.25">
      <c r="A36" s="204" t="s">
        <v>2449</v>
      </c>
      <c r="B36" s="205" t="s">
        <v>2407</v>
      </c>
      <c r="C36" s="227" t="s">
        <v>2467</v>
      </c>
      <c r="D36" s="207">
        <v>1</v>
      </c>
      <c r="E36" s="206">
        <v>8</v>
      </c>
      <c r="F36" s="208">
        <f t="shared" ref="F36:F41" si="2">ROUND(D36*E36,2)</f>
        <v>8</v>
      </c>
      <c r="G36" s="195"/>
      <c r="H36" s="195"/>
    </row>
    <row r="37" spans="1:9" ht="25.5" x14ac:dyDescent="0.25">
      <c r="A37" s="204" t="s">
        <v>2450</v>
      </c>
      <c r="B37" s="205" t="s">
        <v>2408</v>
      </c>
      <c r="C37" s="227" t="s">
        <v>2467</v>
      </c>
      <c r="D37" s="207">
        <v>1</v>
      </c>
      <c r="E37" s="206">
        <v>8</v>
      </c>
      <c r="F37" s="208">
        <f t="shared" si="2"/>
        <v>8</v>
      </c>
      <c r="G37" s="195"/>
      <c r="H37" s="195"/>
    </row>
    <row r="38" spans="1:9" ht="25.5" x14ac:dyDescent="0.25">
      <c r="A38" s="204" t="s">
        <v>2451</v>
      </c>
      <c r="B38" s="205" t="s">
        <v>2409</v>
      </c>
      <c r="C38" s="227" t="s">
        <v>2467</v>
      </c>
      <c r="D38" s="207">
        <v>2</v>
      </c>
      <c r="E38" s="206">
        <v>8</v>
      </c>
      <c r="F38" s="208">
        <f t="shared" si="2"/>
        <v>16</v>
      </c>
      <c r="G38" s="195"/>
      <c r="H38" s="195"/>
    </row>
    <row r="39" spans="1:9" ht="25.5" x14ac:dyDescent="0.25">
      <c r="A39" s="204" t="s">
        <v>2452</v>
      </c>
      <c r="B39" s="205" t="s">
        <v>2413</v>
      </c>
      <c r="C39" s="227" t="s">
        <v>2467</v>
      </c>
      <c r="D39" s="207">
        <v>2</v>
      </c>
      <c r="E39" s="206">
        <v>8</v>
      </c>
      <c r="F39" s="208">
        <f t="shared" si="2"/>
        <v>16</v>
      </c>
      <c r="G39" s="195"/>
      <c r="H39" s="195"/>
    </row>
    <row r="40" spans="1:9" ht="25.5" x14ac:dyDescent="0.25">
      <c r="A40" s="204" t="s">
        <v>2453</v>
      </c>
      <c r="B40" s="205" t="s">
        <v>2415</v>
      </c>
      <c r="C40" s="227" t="s">
        <v>2467</v>
      </c>
      <c r="D40" s="207">
        <v>2</v>
      </c>
      <c r="E40" s="206">
        <v>8</v>
      </c>
      <c r="F40" s="208">
        <f t="shared" si="2"/>
        <v>16</v>
      </c>
      <c r="G40" s="195"/>
      <c r="H40" s="195"/>
    </row>
    <row r="41" spans="1:9" ht="25.5" x14ac:dyDescent="0.25">
      <c r="A41" s="204" t="s">
        <v>2454</v>
      </c>
      <c r="B41" s="205" t="s">
        <v>2416</v>
      </c>
      <c r="C41" s="227" t="s">
        <v>2467</v>
      </c>
      <c r="D41" s="207">
        <v>1</v>
      </c>
      <c r="E41" s="206">
        <v>8</v>
      </c>
      <c r="F41" s="208">
        <f t="shared" si="2"/>
        <v>8</v>
      </c>
      <c r="G41" s="195"/>
      <c r="H41" s="195"/>
    </row>
    <row r="42" spans="1:9" ht="38.25" x14ac:dyDescent="0.25">
      <c r="A42" s="204" t="s">
        <v>2455</v>
      </c>
      <c r="B42" s="205" t="s">
        <v>2419</v>
      </c>
      <c r="C42" s="227" t="s">
        <v>2467</v>
      </c>
      <c r="D42" s="207">
        <v>1</v>
      </c>
      <c r="E42" s="206">
        <v>8</v>
      </c>
      <c r="F42" s="208">
        <f t="shared" ref="F42" si="3">ROUND(D42*E42,2)</f>
        <v>8</v>
      </c>
      <c r="G42" s="195"/>
      <c r="H42" s="195"/>
    </row>
    <row r="43" spans="1:9" ht="25.5" x14ac:dyDescent="0.25">
      <c r="A43" s="204" t="s">
        <v>2456</v>
      </c>
      <c r="B43" s="205" t="s">
        <v>2426</v>
      </c>
      <c r="C43" s="227" t="s">
        <v>2467</v>
      </c>
      <c r="D43" s="207">
        <v>1</v>
      </c>
      <c r="E43" s="206">
        <v>8</v>
      </c>
      <c r="F43" s="208">
        <f>ROUND(D43*E43,2)</f>
        <v>8</v>
      </c>
      <c r="G43" s="195"/>
      <c r="H43" s="195"/>
    </row>
    <row r="44" spans="1:9" ht="25.5" x14ac:dyDescent="0.25">
      <c r="A44" s="204" t="s">
        <v>2457</v>
      </c>
      <c r="B44" s="205" t="s">
        <v>2430</v>
      </c>
      <c r="C44" s="227" t="s">
        <v>2467</v>
      </c>
      <c r="D44" s="207">
        <v>2</v>
      </c>
      <c r="E44" s="206">
        <v>8</v>
      </c>
      <c r="F44" s="208">
        <f>ROUND(D44*E44,2)</f>
        <v>16</v>
      </c>
      <c r="G44" s="195"/>
      <c r="H44" s="195"/>
    </row>
    <row r="45" spans="1:9" x14ac:dyDescent="0.25">
      <c r="A45" s="200">
        <v>3</v>
      </c>
      <c r="B45" s="201" t="s">
        <v>2458</v>
      </c>
      <c r="C45" s="202"/>
      <c r="D45" s="203">
        <f>SUM(D46:D52)</f>
        <v>15</v>
      </c>
      <c r="E45" s="202"/>
      <c r="F45" s="200"/>
      <c r="G45" s="195"/>
      <c r="H45" s="195"/>
      <c r="I45" s="199"/>
    </row>
    <row r="46" spans="1:9" ht="51" x14ac:dyDescent="0.25">
      <c r="A46" s="204" t="s">
        <v>876</v>
      </c>
      <c r="B46" s="205" t="s">
        <v>2401</v>
      </c>
      <c r="C46" s="227" t="s">
        <v>2466</v>
      </c>
      <c r="D46" s="207">
        <v>2</v>
      </c>
      <c r="E46" s="206">
        <v>8</v>
      </c>
      <c r="F46" s="208">
        <f t="shared" si="1"/>
        <v>16</v>
      </c>
      <c r="G46" s="195"/>
      <c r="H46" s="195"/>
    </row>
    <row r="47" spans="1:9" ht="51" x14ac:dyDescent="0.25">
      <c r="A47" s="204" t="s">
        <v>877</v>
      </c>
      <c r="B47" s="205" t="s">
        <v>2402</v>
      </c>
      <c r="C47" s="227" t="s">
        <v>2466</v>
      </c>
      <c r="D47" s="207">
        <v>8</v>
      </c>
      <c r="E47" s="206">
        <v>8</v>
      </c>
      <c r="F47" s="208">
        <f t="shared" si="1"/>
        <v>64</v>
      </c>
      <c r="G47" s="195"/>
      <c r="H47" s="195"/>
    </row>
    <row r="48" spans="1:9" ht="51" x14ac:dyDescent="0.25">
      <c r="A48" s="204" t="s">
        <v>2459</v>
      </c>
      <c r="B48" s="205" t="s">
        <v>2403</v>
      </c>
      <c r="C48" s="227" t="s">
        <v>2466</v>
      </c>
      <c r="D48" s="207">
        <v>1</v>
      </c>
      <c r="E48" s="206">
        <v>8</v>
      </c>
      <c r="F48" s="208">
        <f t="shared" si="1"/>
        <v>8</v>
      </c>
      <c r="G48" s="195"/>
      <c r="H48" s="195"/>
    </row>
    <row r="49" spans="1:8" ht="51" x14ac:dyDescent="0.25">
      <c r="A49" s="204" t="s">
        <v>2460</v>
      </c>
      <c r="B49" s="205" t="s">
        <v>2404</v>
      </c>
      <c r="C49" s="227" t="s">
        <v>2466</v>
      </c>
      <c r="D49" s="207">
        <v>1</v>
      </c>
      <c r="E49" s="206">
        <v>8</v>
      </c>
      <c r="F49" s="208">
        <f t="shared" si="1"/>
        <v>8</v>
      </c>
      <c r="G49" s="195"/>
      <c r="H49" s="195"/>
    </row>
    <row r="50" spans="1:8" ht="51" x14ac:dyDescent="0.25">
      <c r="A50" s="204" t="s">
        <v>2461</v>
      </c>
      <c r="B50" s="205" t="s">
        <v>2405</v>
      </c>
      <c r="C50" s="227" t="s">
        <v>2466</v>
      </c>
      <c r="D50" s="207">
        <v>1</v>
      </c>
      <c r="E50" s="206">
        <v>8</v>
      </c>
      <c r="F50" s="208">
        <f t="shared" ref="F50:F52" si="4">ROUND(D50*E50,2)</f>
        <v>8</v>
      </c>
      <c r="G50" s="195"/>
      <c r="H50" s="195"/>
    </row>
    <row r="51" spans="1:8" ht="38.25" x14ac:dyDescent="0.25">
      <c r="A51" s="204" t="s">
        <v>2462</v>
      </c>
      <c r="B51" s="205" t="s">
        <v>2406</v>
      </c>
      <c r="C51" s="227" t="s">
        <v>2466</v>
      </c>
      <c r="D51" s="207">
        <v>1</v>
      </c>
      <c r="E51" s="206">
        <v>8</v>
      </c>
      <c r="F51" s="208">
        <f t="shared" si="4"/>
        <v>8</v>
      </c>
      <c r="G51" s="195"/>
      <c r="H51" s="195"/>
    </row>
    <row r="52" spans="1:8" ht="51" x14ac:dyDescent="0.25">
      <c r="A52" s="204" t="s">
        <v>2463</v>
      </c>
      <c r="B52" s="205" t="s">
        <v>2414</v>
      </c>
      <c r="C52" s="227" t="s">
        <v>2466</v>
      </c>
      <c r="D52" s="207">
        <v>1</v>
      </c>
      <c r="E52" s="206">
        <v>8</v>
      </c>
      <c r="F52" s="208">
        <f t="shared" si="4"/>
        <v>8</v>
      </c>
      <c r="G52" s="195"/>
      <c r="H52" s="195"/>
    </row>
    <row r="53" spans="1:8" x14ac:dyDescent="0.25">
      <c r="A53" s="210"/>
      <c r="B53" s="211" t="s">
        <v>2390</v>
      </c>
      <c r="C53" s="212"/>
      <c r="D53" s="213"/>
      <c r="E53" s="212"/>
      <c r="F53" s="214">
        <f>SUM(F16:F52)</f>
        <v>648</v>
      </c>
      <c r="G53" s="195"/>
      <c r="H53" s="195"/>
    </row>
    <row r="54" spans="1:8" x14ac:dyDescent="0.25">
      <c r="A54" s="210"/>
      <c r="B54" s="215" t="s">
        <v>2391</v>
      </c>
      <c r="C54" s="216">
        <v>50</v>
      </c>
      <c r="D54" s="216"/>
      <c r="E54" s="212"/>
      <c r="F54" s="214">
        <f>F53*C54</f>
        <v>32400</v>
      </c>
      <c r="G54" s="195"/>
      <c r="H54" s="195"/>
    </row>
    <row r="55" spans="1:8" s="196" customFormat="1" ht="5.0999999999999996" customHeight="1" x14ac:dyDescent="0.25">
      <c r="A55" s="192"/>
      <c r="B55" s="192"/>
      <c r="C55" s="193"/>
      <c r="D55" s="194"/>
      <c r="E55" s="193"/>
      <c r="F55" s="194"/>
      <c r="G55" s="195"/>
      <c r="H55" s="195"/>
    </row>
    <row r="56" spans="1:8" s="222" customFormat="1" ht="15" x14ac:dyDescent="0.25">
      <c r="A56" s="217" t="s">
        <v>2432</v>
      </c>
      <c r="B56" s="218"/>
      <c r="C56" s="219"/>
      <c r="D56" s="220"/>
      <c r="E56" s="219"/>
      <c r="F56" s="221">
        <f>F54</f>
        <v>32400</v>
      </c>
    </row>
    <row r="57" spans="1:8" ht="6" customHeight="1" x14ac:dyDescent="0.25"/>
    <row r="58" spans="1:8" s="222" customFormat="1" ht="15" x14ac:dyDescent="0.25">
      <c r="A58" s="229" t="s">
        <v>2468</v>
      </c>
      <c r="B58" s="218"/>
      <c r="C58" s="219"/>
      <c r="D58" s="220"/>
      <c r="E58" s="219"/>
      <c r="F58" s="221">
        <f>F56</f>
        <v>32400</v>
      </c>
    </row>
    <row r="60" spans="1:8" ht="15" x14ac:dyDescent="0.25">
      <c r="A60" s="225"/>
      <c r="B60" s="225"/>
      <c r="D60" s="226"/>
    </row>
    <row r="61" spans="1:8" ht="15" x14ac:dyDescent="0.25">
      <c r="A61" s="225"/>
      <c r="B61" s="225"/>
      <c r="D61" s="226"/>
    </row>
    <row r="62" spans="1:8" ht="15" x14ac:dyDescent="0.25">
      <c r="A62" s="225"/>
      <c r="B62" s="225"/>
      <c r="D62" s="226"/>
    </row>
    <row r="63" spans="1:8" ht="15" x14ac:dyDescent="0.25">
      <c r="A63" s="225"/>
      <c r="B63" s="225"/>
      <c r="D63" s="226"/>
    </row>
    <row r="64" spans="1:8" ht="15" x14ac:dyDescent="0.25">
      <c r="A64" s="225"/>
      <c r="B64" s="225"/>
      <c r="D64" s="226"/>
    </row>
    <row r="65" spans="1:4" ht="15" x14ac:dyDescent="0.25">
      <c r="A65" s="225"/>
      <c r="B65" s="225"/>
      <c r="D65" s="226"/>
    </row>
    <row r="66" spans="1:4" ht="15" x14ac:dyDescent="0.25">
      <c r="A66" s="225"/>
      <c r="B66" s="225"/>
      <c r="D66" s="226"/>
    </row>
    <row r="67" spans="1:4" ht="15" x14ac:dyDescent="0.25">
      <c r="A67" s="225"/>
      <c r="B67" s="225"/>
      <c r="D67" s="226"/>
    </row>
    <row r="68" spans="1:4" ht="15" x14ac:dyDescent="0.25">
      <c r="A68" s="225"/>
      <c r="B68" s="225"/>
      <c r="D68" s="226"/>
    </row>
    <row r="69" spans="1:4" ht="15" x14ac:dyDescent="0.25">
      <c r="A69" s="225"/>
      <c r="B69" s="225"/>
      <c r="D69" s="226"/>
    </row>
    <row r="70" spans="1:4" ht="15" x14ac:dyDescent="0.25">
      <c r="A70" s="225"/>
      <c r="B70" s="225"/>
      <c r="D70" s="226"/>
    </row>
    <row r="71" spans="1:4" ht="15" x14ac:dyDescent="0.25">
      <c r="A71" s="225"/>
      <c r="B71" s="225"/>
      <c r="D71" s="226"/>
    </row>
    <row r="72" spans="1:4" ht="15" x14ac:dyDescent="0.25">
      <c r="A72" s="225"/>
      <c r="B72" s="225"/>
      <c r="D72" s="226"/>
    </row>
    <row r="73" spans="1:4" ht="14.45" x14ac:dyDescent="0.35">
      <c r="A73" s="225"/>
      <c r="B73" s="225"/>
      <c r="D73" s="226"/>
    </row>
  </sheetData>
  <mergeCells count="3">
    <mergeCell ref="A3:F3"/>
    <mergeCell ref="A4:F4"/>
    <mergeCell ref="A5:F5"/>
  </mergeCells>
  <pageMargins left="0.51181102362204722" right="0.51181102362204722" top="0.78740157480314965" bottom="0.78740157480314965" header="0.31496062992125984" footer="0.31496062992125984"/>
  <pageSetup paperSize="9" scale="67" fitToHeight="0" orientation="portrait" horizontalDpi="1200" verticalDpi="1200"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3">
    <pageSetUpPr fitToPage="1"/>
  </sheetPr>
  <dimension ref="A1:I52"/>
  <sheetViews>
    <sheetView showGridLines="0" topLeftCell="A30" workbookViewId="0">
      <selection activeCell="F15" sqref="F15"/>
    </sheetView>
  </sheetViews>
  <sheetFormatPr defaultColWidth="9.140625" defaultRowHeight="12.75" x14ac:dyDescent="0.2"/>
  <cols>
    <col min="1" max="1" width="12" style="90" customWidth="1"/>
    <col min="2" max="2" width="72.85546875" style="90" customWidth="1"/>
    <col min="3" max="4" width="12.5703125" style="90" customWidth="1"/>
    <col min="5" max="16384" width="9.140625" style="90"/>
  </cols>
  <sheetData>
    <row r="1" spans="1:9" s="172" customFormat="1" ht="13.5" thickBot="1" x14ac:dyDescent="0.3">
      <c r="A1" s="170"/>
      <c r="B1" s="170"/>
      <c r="C1" s="170"/>
      <c r="D1" s="170"/>
      <c r="E1" s="170"/>
      <c r="F1" s="170"/>
      <c r="G1" s="171"/>
      <c r="H1" s="171"/>
      <c r="I1" s="171"/>
    </row>
    <row r="2" spans="1:9" s="172" customFormat="1" x14ac:dyDescent="0.25">
      <c r="A2" s="173"/>
      <c r="B2" s="174"/>
      <c r="C2" s="174"/>
      <c r="D2" s="175"/>
    </row>
    <row r="3" spans="1:9" s="172" customFormat="1" ht="15" customHeight="1" x14ac:dyDescent="0.25">
      <c r="A3" s="269" t="s">
        <v>26</v>
      </c>
      <c r="B3" s="270"/>
      <c r="C3" s="270"/>
      <c r="D3" s="271"/>
    </row>
    <row r="4" spans="1:9" s="172" customFormat="1" ht="15" customHeight="1" x14ac:dyDescent="0.25">
      <c r="A4" s="269" t="s">
        <v>27</v>
      </c>
      <c r="B4" s="270"/>
      <c r="C4" s="270"/>
      <c r="D4" s="271"/>
    </row>
    <row r="5" spans="1:9" s="172" customFormat="1" ht="15" customHeight="1" x14ac:dyDescent="0.25">
      <c r="A5" s="269" t="s">
        <v>28</v>
      </c>
      <c r="B5" s="270"/>
      <c r="C5" s="270"/>
      <c r="D5" s="271"/>
    </row>
    <row r="6" spans="1:9" s="172" customFormat="1" ht="13.5" thickBot="1" x14ac:dyDescent="0.3">
      <c r="A6" s="176"/>
      <c r="B6" s="177"/>
      <c r="C6" s="177"/>
      <c r="D6" s="178"/>
    </row>
    <row r="7" spans="1:9" s="172" customFormat="1" x14ac:dyDescent="0.25">
      <c r="A7" s="179"/>
      <c r="B7" s="179"/>
      <c r="C7" s="180"/>
      <c r="D7" s="180"/>
    </row>
    <row r="8" spans="1:9" s="172" customFormat="1" x14ac:dyDescent="0.25">
      <c r="A8" s="181" t="s">
        <v>2394</v>
      </c>
      <c r="B8" s="181"/>
      <c r="C8" s="182"/>
      <c r="D8" s="183" t="s">
        <v>2283</v>
      </c>
    </row>
    <row r="9" spans="1:9" s="172" customFormat="1" x14ac:dyDescent="0.25">
      <c r="A9" s="181" t="s">
        <v>179</v>
      </c>
      <c r="B9" s="181"/>
      <c r="C9" s="182"/>
      <c r="D9" s="184" t="s">
        <v>23</v>
      </c>
    </row>
    <row r="10" spans="1:9" s="172" customFormat="1" ht="12.75" customHeight="1" x14ac:dyDescent="0.25">
      <c r="A10" s="181" t="s">
        <v>2395</v>
      </c>
      <c r="B10" s="182"/>
      <c r="C10" s="185"/>
      <c r="D10" s="186" t="s">
        <v>22</v>
      </c>
    </row>
    <row r="11" spans="1:9" s="172" customFormat="1" x14ac:dyDescent="0.25">
      <c r="A11" s="223"/>
      <c r="B11" s="223"/>
      <c r="C11" s="224"/>
      <c r="D11" s="223"/>
      <c r="E11" s="224"/>
    </row>
    <row r="12" spans="1:9" ht="15" x14ac:dyDescent="0.2">
      <c r="A12" s="89" t="s">
        <v>2298</v>
      </c>
      <c r="B12" s="89"/>
      <c r="C12" s="89"/>
      <c r="D12" s="89"/>
    </row>
    <row r="13" spans="1:9" ht="15" x14ac:dyDescent="0.2">
      <c r="A13" s="91"/>
      <c r="B13" s="91"/>
      <c r="C13" s="91"/>
      <c r="D13" s="91"/>
    </row>
    <row r="14" spans="1:9" ht="15" x14ac:dyDescent="0.2">
      <c r="A14" s="272" t="s">
        <v>2299</v>
      </c>
      <c r="B14" s="274" t="s">
        <v>2</v>
      </c>
      <c r="C14" s="92" t="s">
        <v>2300</v>
      </c>
      <c r="D14" s="92"/>
    </row>
    <row r="15" spans="1:9" ht="30" x14ac:dyDescent="0.2">
      <c r="A15" s="273"/>
      <c r="B15" s="275"/>
      <c r="C15" s="93" t="s">
        <v>2301</v>
      </c>
      <c r="D15" s="93" t="s">
        <v>2302</v>
      </c>
    </row>
    <row r="16" spans="1:9" ht="15" x14ac:dyDescent="0.2">
      <c r="A16" s="94" t="s">
        <v>2303</v>
      </c>
      <c r="B16" s="95"/>
      <c r="C16" s="95"/>
      <c r="D16" s="96"/>
    </row>
    <row r="17" spans="1:4" x14ac:dyDescent="0.2">
      <c r="A17" s="97" t="s">
        <v>2304</v>
      </c>
      <c r="B17" s="98" t="s">
        <v>2305</v>
      </c>
      <c r="C17" s="99">
        <v>0</v>
      </c>
      <c r="D17" s="100">
        <v>0</v>
      </c>
    </row>
    <row r="18" spans="1:4" x14ac:dyDescent="0.2">
      <c r="A18" s="101" t="s">
        <v>2306</v>
      </c>
      <c r="B18" s="102" t="s">
        <v>2307</v>
      </c>
      <c r="C18" s="103">
        <v>1.4999999999999999E-2</v>
      </c>
      <c r="D18" s="104">
        <v>1.4999999999999999E-2</v>
      </c>
    </row>
    <row r="19" spans="1:4" x14ac:dyDescent="0.2">
      <c r="A19" s="101" t="s">
        <v>2308</v>
      </c>
      <c r="B19" s="102" t="s">
        <v>2309</v>
      </c>
      <c r="C19" s="103">
        <v>0.01</v>
      </c>
      <c r="D19" s="104">
        <v>0.01</v>
      </c>
    </row>
    <row r="20" spans="1:4" x14ac:dyDescent="0.2">
      <c r="A20" s="101" t="s">
        <v>2310</v>
      </c>
      <c r="B20" s="102" t="s">
        <v>2311</v>
      </c>
      <c r="C20" s="103">
        <v>2E-3</v>
      </c>
      <c r="D20" s="104">
        <v>2E-3</v>
      </c>
    </row>
    <row r="21" spans="1:4" x14ac:dyDescent="0.2">
      <c r="A21" s="101" t="s">
        <v>2312</v>
      </c>
      <c r="B21" s="102" t="s">
        <v>2313</v>
      </c>
      <c r="C21" s="103">
        <v>6.0000000000000001E-3</v>
      </c>
      <c r="D21" s="104">
        <v>6.0000000000000001E-3</v>
      </c>
    </row>
    <row r="22" spans="1:4" x14ac:dyDescent="0.2">
      <c r="A22" s="101" t="s">
        <v>2314</v>
      </c>
      <c r="B22" s="102" t="s">
        <v>2315</v>
      </c>
      <c r="C22" s="103">
        <v>2.5000000000000001E-2</v>
      </c>
      <c r="D22" s="104">
        <v>2.5000000000000001E-2</v>
      </c>
    </row>
    <row r="23" spans="1:4" x14ac:dyDescent="0.2">
      <c r="A23" s="101" t="s">
        <v>2316</v>
      </c>
      <c r="B23" s="102" t="s">
        <v>2317</v>
      </c>
      <c r="C23" s="103">
        <v>0.03</v>
      </c>
      <c r="D23" s="104">
        <v>0.03</v>
      </c>
    </row>
    <row r="24" spans="1:4" x14ac:dyDescent="0.2">
      <c r="A24" s="101" t="s">
        <v>2318</v>
      </c>
      <c r="B24" s="102" t="s">
        <v>2319</v>
      </c>
      <c r="C24" s="103">
        <v>0.08</v>
      </c>
      <c r="D24" s="104">
        <v>0.08</v>
      </c>
    </row>
    <row r="25" spans="1:4" x14ac:dyDescent="0.2">
      <c r="A25" s="105" t="s">
        <v>2320</v>
      </c>
      <c r="B25" s="106" t="s">
        <v>2321</v>
      </c>
      <c r="C25" s="107">
        <v>0</v>
      </c>
      <c r="D25" s="108">
        <v>0</v>
      </c>
    </row>
    <row r="26" spans="1:4" ht="15" x14ac:dyDescent="0.2">
      <c r="A26" s="109" t="s">
        <v>2322</v>
      </c>
      <c r="B26" s="110" t="s">
        <v>2323</v>
      </c>
      <c r="C26" s="111">
        <f>SUM(C17:C25)</f>
        <v>0.16799999999999998</v>
      </c>
      <c r="D26" s="112">
        <f>SUM(D17:D25)</f>
        <v>0.16799999999999998</v>
      </c>
    </row>
    <row r="27" spans="1:4" ht="15" x14ac:dyDescent="0.2">
      <c r="A27" s="94" t="s">
        <v>2324</v>
      </c>
      <c r="B27" s="95"/>
      <c r="C27" s="113"/>
      <c r="D27" s="114"/>
    </row>
    <row r="28" spans="1:4" x14ac:dyDescent="0.2">
      <c r="A28" s="97" t="s">
        <v>2325</v>
      </c>
      <c r="B28" s="98" t="s">
        <v>2326</v>
      </c>
      <c r="C28" s="99">
        <v>0.18090000000000001</v>
      </c>
      <c r="D28" s="100">
        <v>0</v>
      </c>
    </row>
    <row r="29" spans="1:4" x14ac:dyDescent="0.2">
      <c r="A29" s="101" t="s">
        <v>2327</v>
      </c>
      <c r="B29" s="102" t="s">
        <v>2328</v>
      </c>
      <c r="C29" s="103">
        <v>4.3400000000000001E-2</v>
      </c>
      <c r="D29" s="104">
        <v>0</v>
      </c>
    </row>
    <row r="30" spans="1:4" x14ac:dyDescent="0.2">
      <c r="A30" s="101" t="s">
        <v>2329</v>
      </c>
      <c r="B30" s="102" t="s">
        <v>2330</v>
      </c>
      <c r="C30" s="103">
        <v>9.1999999999999998E-3</v>
      </c>
      <c r="D30" s="104">
        <v>6.8999999999999999E-3</v>
      </c>
    </row>
    <row r="31" spans="1:4" x14ac:dyDescent="0.2">
      <c r="A31" s="101" t="s">
        <v>2331</v>
      </c>
      <c r="B31" s="102" t="s">
        <v>2332</v>
      </c>
      <c r="C31" s="103">
        <v>0.11019999999999999</v>
      </c>
      <c r="D31" s="104">
        <v>8.3299999999999999E-2</v>
      </c>
    </row>
    <row r="32" spans="1:4" x14ac:dyDescent="0.2">
      <c r="A32" s="101" t="s">
        <v>2333</v>
      </c>
      <c r="B32" s="102" t="s">
        <v>2334</v>
      </c>
      <c r="C32" s="103">
        <v>8.0000000000000004E-4</v>
      </c>
      <c r="D32" s="104">
        <v>5.9999999999999995E-4</v>
      </c>
    </row>
    <row r="33" spans="1:4" x14ac:dyDescent="0.2">
      <c r="A33" s="101" t="s">
        <v>2335</v>
      </c>
      <c r="B33" s="102" t="s">
        <v>2336</v>
      </c>
      <c r="C33" s="103">
        <v>7.3000000000000001E-3</v>
      </c>
      <c r="D33" s="104">
        <v>5.6000000000000008E-3</v>
      </c>
    </row>
    <row r="34" spans="1:4" x14ac:dyDescent="0.2">
      <c r="A34" s="101" t="s">
        <v>2337</v>
      </c>
      <c r="B34" s="102" t="s">
        <v>2338</v>
      </c>
      <c r="C34" s="103">
        <v>2.29E-2</v>
      </c>
      <c r="D34" s="104">
        <v>0</v>
      </c>
    </row>
    <row r="35" spans="1:4" x14ac:dyDescent="0.2">
      <c r="A35" s="105" t="s">
        <v>2339</v>
      </c>
      <c r="B35" s="115" t="s">
        <v>2340</v>
      </c>
      <c r="C35" s="107">
        <v>1.1999999999999999E-3</v>
      </c>
      <c r="D35" s="108">
        <v>8.9999999999999998E-4</v>
      </c>
    </row>
    <row r="36" spans="1:4" x14ac:dyDescent="0.2">
      <c r="A36" s="105" t="s">
        <v>2341</v>
      </c>
      <c r="B36" s="106" t="s">
        <v>2342</v>
      </c>
      <c r="C36" s="107">
        <v>0.1</v>
      </c>
      <c r="D36" s="108">
        <v>7.5700000000000003E-2</v>
      </c>
    </row>
    <row r="37" spans="1:4" x14ac:dyDescent="0.2">
      <c r="A37" s="105" t="s">
        <v>2343</v>
      </c>
      <c r="B37" s="106" t="s">
        <v>2344</v>
      </c>
      <c r="C37" s="107">
        <v>2.9999999999999997E-4</v>
      </c>
      <c r="D37" s="108">
        <v>2.0000000000000001E-4</v>
      </c>
    </row>
    <row r="38" spans="1:4" ht="15" x14ac:dyDescent="0.2">
      <c r="A38" s="116" t="s">
        <v>2345</v>
      </c>
      <c r="B38" s="117" t="s">
        <v>2346</v>
      </c>
      <c r="C38" s="111">
        <f>SUM(C28:C37)</f>
        <v>0.47620000000000001</v>
      </c>
      <c r="D38" s="112">
        <f>SUM(D28:D37)</f>
        <v>0.17320000000000002</v>
      </c>
    </row>
    <row r="39" spans="1:4" ht="15" x14ac:dyDescent="0.2">
      <c r="A39" s="94" t="s">
        <v>2347</v>
      </c>
      <c r="B39" s="95"/>
      <c r="C39" s="113"/>
      <c r="D39" s="114"/>
    </row>
    <row r="40" spans="1:4" x14ac:dyDescent="0.2">
      <c r="A40" s="101" t="s">
        <v>2348</v>
      </c>
      <c r="B40" s="102" t="s">
        <v>2349</v>
      </c>
      <c r="C40" s="103">
        <v>6.5299999999999997E-2</v>
      </c>
      <c r="D40" s="104">
        <v>4.9400000000000006E-2</v>
      </c>
    </row>
    <row r="41" spans="1:4" x14ac:dyDescent="0.2">
      <c r="A41" s="101" t="s">
        <v>2350</v>
      </c>
      <c r="B41" s="102" t="s">
        <v>2351</v>
      </c>
      <c r="C41" s="103">
        <v>1.5E-3</v>
      </c>
      <c r="D41" s="104">
        <v>1.1999999999999999E-3</v>
      </c>
    </row>
    <row r="42" spans="1:4" x14ac:dyDescent="0.2">
      <c r="A42" s="101" t="s">
        <v>2352</v>
      </c>
      <c r="B42" s="102" t="s">
        <v>2353</v>
      </c>
      <c r="C42" s="103">
        <v>4.4000000000000004E-2</v>
      </c>
      <c r="D42" s="104">
        <v>3.3300000000000003E-2</v>
      </c>
    </row>
    <row r="43" spans="1:4" x14ac:dyDescent="0.2">
      <c r="A43" s="101" t="s">
        <v>2354</v>
      </c>
      <c r="B43" s="102" t="s">
        <v>2355</v>
      </c>
      <c r="C43" s="103">
        <v>5.2300000000000006E-2</v>
      </c>
      <c r="D43" s="104">
        <v>3.9599999999999996E-2</v>
      </c>
    </row>
    <row r="44" spans="1:4" x14ac:dyDescent="0.2">
      <c r="A44" s="105" t="s">
        <v>2356</v>
      </c>
      <c r="B44" s="106" t="s">
        <v>2357</v>
      </c>
      <c r="C44" s="107">
        <v>5.5000000000000005E-3</v>
      </c>
      <c r="D44" s="108">
        <v>4.1999999999999997E-3</v>
      </c>
    </row>
    <row r="45" spans="1:4" ht="15" x14ac:dyDescent="0.2">
      <c r="A45" s="109" t="s">
        <v>2358</v>
      </c>
      <c r="B45" s="110" t="s">
        <v>2359</v>
      </c>
      <c r="C45" s="111">
        <f>SUM(C40:C44)</f>
        <v>0.16860000000000003</v>
      </c>
      <c r="D45" s="112">
        <f>SUM(D40:D44)</f>
        <v>0.12770000000000001</v>
      </c>
    </row>
    <row r="46" spans="1:4" ht="15" x14ac:dyDescent="0.2">
      <c r="A46" s="169" t="s">
        <v>2360</v>
      </c>
      <c r="B46" s="95"/>
      <c r="C46" s="113"/>
      <c r="D46" s="114"/>
    </row>
    <row r="47" spans="1:4" x14ac:dyDescent="0.2">
      <c r="A47" s="101" t="s">
        <v>2361</v>
      </c>
      <c r="B47" s="102" t="s">
        <v>2362</v>
      </c>
      <c r="C47" s="103">
        <v>0.08</v>
      </c>
      <c r="D47" s="104">
        <v>2.9100000000000001E-2</v>
      </c>
    </row>
    <row r="48" spans="1:4" ht="25.5" x14ac:dyDescent="0.2">
      <c r="A48" s="105" t="s">
        <v>2363</v>
      </c>
      <c r="B48" s="118" t="s">
        <v>2364</v>
      </c>
      <c r="C48" s="107">
        <v>5.5000000000000005E-3</v>
      </c>
      <c r="D48" s="108">
        <v>4.1999999999999997E-3</v>
      </c>
    </row>
    <row r="49" spans="1:4" ht="15.75" thickBot="1" x14ac:dyDescent="0.25">
      <c r="A49" s="109" t="s">
        <v>2365</v>
      </c>
      <c r="B49" s="110" t="s">
        <v>2366</v>
      </c>
      <c r="C49" s="111">
        <f>C47+C48</f>
        <v>8.5500000000000007E-2</v>
      </c>
      <c r="D49" s="112">
        <f>D47+D48</f>
        <v>3.3300000000000003E-2</v>
      </c>
    </row>
    <row r="50" spans="1:4" ht="15.75" thickBot="1" x14ac:dyDescent="0.3">
      <c r="A50" s="119"/>
      <c r="B50" s="120" t="s">
        <v>2367</v>
      </c>
      <c r="C50" s="121">
        <f>C49+C45+C38+C26</f>
        <v>0.8983000000000001</v>
      </c>
      <c r="D50" s="122">
        <f>D49+D45+D38+D26</f>
        <v>0.50219999999999998</v>
      </c>
    </row>
    <row r="52" spans="1:4" x14ac:dyDescent="0.2">
      <c r="A52" s="123"/>
    </row>
  </sheetData>
  <mergeCells count="5">
    <mergeCell ref="A3:D3"/>
    <mergeCell ref="A4:D4"/>
    <mergeCell ref="A5:D5"/>
    <mergeCell ref="A14:A15"/>
    <mergeCell ref="B14:B15"/>
  </mergeCells>
  <pageMargins left="0.74" right="0.511811024" top="0.78740157499999996" bottom="0.78740157499999996" header="0.31496062000000002" footer="0.31496062000000002"/>
  <pageSetup paperSize="9" scale="81"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pageSetUpPr fitToPage="1"/>
  </sheetPr>
  <dimension ref="A1:I65"/>
  <sheetViews>
    <sheetView showGridLines="0" workbookViewId="0">
      <selection activeCell="G10" sqref="G10"/>
    </sheetView>
  </sheetViews>
  <sheetFormatPr defaultColWidth="9.140625" defaultRowHeight="12.75" x14ac:dyDescent="0.2"/>
  <cols>
    <col min="1" max="1" width="14" style="90" customWidth="1"/>
    <col min="2" max="2" width="14.140625" style="90" customWidth="1"/>
    <col min="3" max="3" width="62.28515625" style="90" customWidth="1"/>
    <col min="4" max="4" width="19.42578125" style="90" customWidth="1"/>
    <col min="5" max="16384" width="9.140625" style="90"/>
  </cols>
  <sheetData>
    <row r="1" spans="1:9" s="172" customFormat="1" ht="13.5" thickBot="1" x14ac:dyDescent="0.3">
      <c r="A1" s="170"/>
      <c r="B1" s="170"/>
      <c r="C1" s="170"/>
      <c r="D1" s="170"/>
      <c r="E1" s="170"/>
      <c r="F1" s="170"/>
      <c r="G1" s="171"/>
      <c r="H1" s="171"/>
      <c r="I1" s="171"/>
    </row>
    <row r="2" spans="1:9" s="172" customFormat="1" x14ac:dyDescent="0.25">
      <c r="A2" s="173"/>
      <c r="B2" s="174"/>
      <c r="C2" s="174"/>
      <c r="D2" s="175"/>
    </row>
    <row r="3" spans="1:9" s="172" customFormat="1" ht="15" customHeight="1" x14ac:dyDescent="0.25">
      <c r="A3" s="269" t="s">
        <v>26</v>
      </c>
      <c r="B3" s="270"/>
      <c r="C3" s="270"/>
      <c r="D3" s="271"/>
    </row>
    <row r="4" spans="1:9" s="172" customFormat="1" ht="15" customHeight="1" x14ac:dyDescent="0.25">
      <c r="A4" s="269" t="s">
        <v>27</v>
      </c>
      <c r="B4" s="270"/>
      <c r="C4" s="270"/>
      <c r="D4" s="271"/>
    </row>
    <row r="5" spans="1:9" s="172" customFormat="1" ht="15" customHeight="1" x14ac:dyDescent="0.25">
      <c r="A5" s="269" t="s">
        <v>28</v>
      </c>
      <c r="B5" s="270"/>
      <c r="C5" s="270"/>
      <c r="D5" s="271"/>
    </row>
    <row r="6" spans="1:9" s="172" customFormat="1" ht="13.5" thickBot="1" x14ac:dyDescent="0.3">
      <c r="A6" s="176"/>
      <c r="B6" s="177"/>
      <c r="C6" s="177"/>
      <c r="D6" s="178"/>
    </row>
    <row r="7" spans="1:9" s="172" customFormat="1" x14ac:dyDescent="0.25">
      <c r="A7" s="179"/>
      <c r="B7" s="179"/>
      <c r="C7" s="180"/>
      <c r="D7" s="180"/>
    </row>
    <row r="8" spans="1:9" s="172" customFormat="1" x14ac:dyDescent="0.25">
      <c r="A8" s="181" t="s">
        <v>2394</v>
      </c>
      <c r="B8" s="181"/>
      <c r="C8" s="182"/>
      <c r="D8" s="183" t="s">
        <v>2283</v>
      </c>
    </row>
    <row r="9" spans="1:9" s="172" customFormat="1" x14ac:dyDescent="0.25">
      <c r="A9" s="181" t="s">
        <v>179</v>
      </c>
      <c r="B9" s="181"/>
      <c r="C9" s="182"/>
      <c r="D9" s="184" t="s">
        <v>23</v>
      </c>
    </row>
    <row r="10" spans="1:9" s="172" customFormat="1" ht="12.75" customHeight="1" x14ac:dyDescent="0.25">
      <c r="A10" s="181" t="s">
        <v>2395</v>
      </c>
      <c r="B10" s="182"/>
      <c r="C10" s="185"/>
      <c r="D10" s="186" t="s">
        <v>22</v>
      </c>
    </row>
    <row r="11" spans="1:9" s="172" customFormat="1" ht="13.5" thickBot="1" x14ac:dyDescent="0.3">
      <c r="A11" s="223"/>
      <c r="B11" s="223"/>
      <c r="C11" s="224"/>
      <c r="D11" s="223"/>
      <c r="E11" s="224"/>
    </row>
    <row r="12" spans="1:9" x14ac:dyDescent="0.2">
      <c r="A12" s="284" t="s">
        <v>2392</v>
      </c>
      <c r="B12" s="285"/>
      <c r="C12" s="285"/>
      <c r="D12" s="286"/>
    </row>
    <row r="13" spans="1:9" x14ac:dyDescent="0.2">
      <c r="A13" s="287"/>
      <c r="B13" s="288"/>
      <c r="C13" s="288"/>
      <c r="D13" s="289"/>
    </row>
    <row r="14" spans="1:9" ht="13.5" thickBot="1" x14ac:dyDescent="0.25">
      <c r="A14" s="290"/>
      <c r="B14" s="291"/>
      <c r="C14" s="291"/>
      <c r="D14" s="292"/>
    </row>
    <row r="15" spans="1:9" ht="15" x14ac:dyDescent="0.2">
      <c r="A15" s="124" t="s">
        <v>2368</v>
      </c>
      <c r="B15" s="125" t="s">
        <v>2322</v>
      </c>
      <c r="C15" s="126" t="s">
        <v>2369</v>
      </c>
      <c r="D15" s="127"/>
    </row>
    <row r="16" spans="1:9" ht="14.25" x14ac:dyDescent="0.2">
      <c r="A16" s="128"/>
      <c r="B16" s="129"/>
      <c r="C16" s="130" t="s">
        <v>2370</v>
      </c>
      <c r="D16" s="131">
        <v>4.3999999999999997E-2</v>
      </c>
    </row>
    <row r="17" spans="1:4" ht="14.25" x14ac:dyDescent="0.2">
      <c r="A17" s="128"/>
      <c r="B17" s="129"/>
      <c r="C17" s="130" t="s">
        <v>2371</v>
      </c>
      <c r="D17" s="131">
        <v>3.5999999999999999E-3</v>
      </c>
    </row>
    <row r="18" spans="1:4" ht="15" x14ac:dyDescent="0.2">
      <c r="A18" s="128"/>
      <c r="B18" s="132"/>
      <c r="C18" s="130" t="s">
        <v>2372</v>
      </c>
      <c r="D18" s="131">
        <v>3.5000000000000001E-3</v>
      </c>
    </row>
    <row r="19" spans="1:4" ht="14.25" x14ac:dyDescent="0.2">
      <c r="A19" s="128"/>
      <c r="B19" s="129"/>
      <c r="C19" s="130" t="s">
        <v>2373</v>
      </c>
      <c r="D19" s="131">
        <v>2.2000000000000001E-3</v>
      </c>
    </row>
    <row r="20" spans="1:4" ht="15" x14ac:dyDescent="0.2">
      <c r="A20" s="133"/>
      <c r="B20" s="134"/>
      <c r="C20" s="135" t="s">
        <v>2374</v>
      </c>
      <c r="D20" s="136">
        <f>SUM(D16:D19)</f>
        <v>5.33E-2</v>
      </c>
    </row>
    <row r="21" spans="1:4" ht="15" x14ac:dyDescent="0.2">
      <c r="A21" s="137"/>
      <c r="B21" s="138"/>
      <c r="C21" s="139"/>
      <c r="D21" s="140"/>
    </row>
    <row r="22" spans="1:4" ht="15" x14ac:dyDescent="0.2">
      <c r="A22" s="141" t="s">
        <v>2368</v>
      </c>
      <c r="B22" s="142" t="s">
        <v>2345</v>
      </c>
      <c r="C22" s="143" t="s">
        <v>2375</v>
      </c>
      <c r="D22" s="144"/>
    </row>
    <row r="23" spans="1:4" ht="14.25" x14ac:dyDescent="0.2">
      <c r="A23" s="145"/>
      <c r="B23" s="146"/>
      <c r="C23" s="130" t="s">
        <v>2376</v>
      </c>
      <c r="D23" s="131">
        <v>0.06</v>
      </c>
    </row>
    <row r="24" spans="1:4" ht="15" x14ac:dyDescent="0.2">
      <c r="A24" s="133"/>
      <c r="B24" s="147"/>
      <c r="C24" s="148" t="s">
        <v>2377</v>
      </c>
      <c r="D24" s="136">
        <f>D23</f>
        <v>0.06</v>
      </c>
    </row>
    <row r="25" spans="1:4" ht="15" x14ac:dyDescent="0.2">
      <c r="A25" s="137"/>
      <c r="B25" s="138"/>
      <c r="C25" s="139"/>
      <c r="D25" s="140"/>
    </row>
    <row r="26" spans="1:4" ht="15" x14ac:dyDescent="0.2">
      <c r="A26" s="141" t="s">
        <v>2368</v>
      </c>
      <c r="B26" s="150" t="s">
        <v>2358</v>
      </c>
      <c r="C26" s="149" t="s">
        <v>2378</v>
      </c>
      <c r="D26" s="151"/>
    </row>
    <row r="27" spans="1:4" ht="14.25" x14ac:dyDescent="0.2">
      <c r="A27" s="145"/>
      <c r="B27" s="153"/>
      <c r="C27" s="152" t="s">
        <v>2379</v>
      </c>
      <c r="D27" s="154">
        <v>6.4999999999999997E-3</v>
      </c>
    </row>
    <row r="28" spans="1:4" ht="14.25" x14ac:dyDescent="0.2">
      <c r="A28" s="145"/>
      <c r="B28" s="153"/>
      <c r="C28" s="152" t="s">
        <v>2380</v>
      </c>
      <c r="D28" s="154">
        <v>0.03</v>
      </c>
    </row>
    <row r="29" spans="1:4" ht="14.25" x14ac:dyDescent="0.2">
      <c r="A29" s="145"/>
      <c r="B29" s="129"/>
      <c r="C29" s="155" t="s">
        <v>2381</v>
      </c>
      <c r="D29" s="156">
        <v>4.4999999999999998E-2</v>
      </c>
    </row>
    <row r="30" spans="1:4" ht="14.25" x14ac:dyDescent="0.2">
      <c r="A30" s="228"/>
      <c r="B30" s="157"/>
      <c r="C30" s="152" t="s">
        <v>2382</v>
      </c>
      <c r="D30" s="154">
        <v>3.5000000000000003E-2</v>
      </c>
    </row>
    <row r="31" spans="1:4" ht="15" x14ac:dyDescent="0.2">
      <c r="A31" s="133"/>
      <c r="B31" s="158"/>
      <c r="C31" s="148" t="s">
        <v>2383</v>
      </c>
      <c r="D31" s="136">
        <f>SUM(D27:D30)</f>
        <v>0.11649999999999999</v>
      </c>
    </row>
    <row r="32" spans="1:4" ht="15" x14ac:dyDescent="0.2">
      <c r="A32" s="137"/>
      <c r="B32" s="159"/>
      <c r="C32" s="147"/>
      <c r="D32" s="136"/>
    </row>
    <row r="33" spans="1:4" ht="15" x14ac:dyDescent="0.2">
      <c r="A33" s="141" t="s">
        <v>2368</v>
      </c>
      <c r="B33" s="160" t="s">
        <v>2365</v>
      </c>
      <c r="C33" s="161" t="s">
        <v>2384</v>
      </c>
      <c r="D33" s="162">
        <v>0.01</v>
      </c>
    </row>
    <row r="34" spans="1:4" ht="15" x14ac:dyDescent="0.2">
      <c r="A34" s="163"/>
      <c r="B34" s="135"/>
      <c r="C34" s="148" t="s">
        <v>2385</v>
      </c>
      <c r="D34" s="136">
        <f>D33</f>
        <v>0.01</v>
      </c>
    </row>
    <row r="35" spans="1:4" ht="15" x14ac:dyDescent="0.2">
      <c r="A35" s="164"/>
      <c r="B35" s="165"/>
      <c r="C35" s="166"/>
      <c r="D35" s="167"/>
    </row>
    <row r="36" spans="1:4" ht="18" customHeight="1" x14ac:dyDescent="0.2">
      <c r="A36" s="276"/>
      <c r="B36" s="277"/>
      <c r="C36" s="278"/>
      <c r="D36" s="279">
        <f>ROUND((((1+D16+D17+D18+D19)*(1+D33)*(1+D23))/(1-D31))-1,4)</f>
        <v>0.27639999999999998</v>
      </c>
    </row>
    <row r="37" spans="1:4" ht="18" customHeight="1" thickBot="1" x14ac:dyDescent="0.25">
      <c r="A37" s="281"/>
      <c r="B37" s="282"/>
      <c r="C37" s="283"/>
      <c r="D37" s="280"/>
    </row>
    <row r="39" spans="1:4" ht="15.75" thickBot="1" x14ac:dyDescent="0.3">
      <c r="D39" s="168"/>
    </row>
    <row r="40" spans="1:4" x14ac:dyDescent="0.2">
      <c r="A40" s="284" t="s">
        <v>2393</v>
      </c>
      <c r="B40" s="285"/>
      <c r="C40" s="285"/>
      <c r="D40" s="286"/>
    </row>
    <row r="41" spans="1:4" x14ac:dyDescent="0.2">
      <c r="A41" s="287"/>
      <c r="B41" s="288"/>
      <c r="C41" s="288"/>
      <c r="D41" s="289"/>
    </row>
    <row r="42" spans="1:4" ht="13.5" thickBot="1" x14ac:dyDescent="0.25">
      <c r="A42" s="290"/>
      <c r="B42" s="291"/>
      <c r="C42" s="291"/>
      <c r="D42" s="292"/>
    </row>
    <row r="43" spans="1:4" ht="15" x14ac:dyDescent="0.2">
      <c r="A43" s="124" t="s">
        <v>2368</v>
      </c>
      <c r="B43" s="125" t="s">
        <v>2322</v>
      </c>
      <c r="C43" s="126" t="s">
        <v>2369</v>
      </c>
      <c r="D43" s="127"/>
    </row>
    <row r="44" spans="1:4" ht="14.25" x14ac:dyDescent="0.2">
      <c r="A44" s="128"/>
      <c r="B44" s="129"/>
      <c r="C44" s="130" t="s">
        <v>2370</v>
      </c>
      <c r="D44" s="131">
        <v>4.3999999999999997E-2</v>
      </c>
    </row>
    <row r="45" spans="1:4" ht="14.25" x14ac:dyDescent="0.2">
      <c r="A45" s="128"/>
      <c r="B45" s="129"/>
      <c r="C45" s="130" t="s">
        <v>2371</v>
      </c>
      <c r="D45" s="131">
        <v>3.5999999999999999E-3</v>
      </c>
    </row>
    <row r="46" spans="1:4" ht="15" x14ac:dyDescent="0.2">
      <c r="A46" s="128"/>
      <c r="B46" s="132"/>
      <c r="C46" s="130" t="s">
        <v>2372</v>
      </c>
      <c r="D46" s="131">
        <v>3.5000000000000001E-3</v>
      </c>
    </row>
    <row r="47" spans="1:4" ht="14.25" x14ac:dyDescent="0.2">
      <c r="A47" s="128"/>
      <c r="B47" s="129"/>
      <c r="C47" s="130" t="s">
        <v>2373</v>
      </c>
      <c r="D47" s="131">
        <v>2.2000000000000001E-3</v>
      </c>
    </row>
    <row r="48" spans="1:4" ht="15" x14ac:dyDescent="0.2">
      <c r="A48" s="133"/>
      <c r="B48" s="134"/>
      <c r="C48" s="135" t="s">
        <v>2374</v>
      </c>
      <c r="D48" s="136">
        <f>SUM(D44:D47)</f>
        <v>5.33E-2</v>
      </c>
    </row>
    <row r="49" spans="1:4" ht="15" x14ac:dyDescent="0.2">
      <c r="A49" s="137"/>
      <c r="B49" s="138"/>
      <c r="C49" s="139"/>
      <c r="D49" s="140"/>
    </row>
    <row r="50" spans="1:4" ht="15" x14ac:dyDescent="0.2">
      <c r="A50" s="141" t="s">
        <v>2368</v>
      </c>
      <c r="B50" s="142" t="s">
        <v>2345</v>
      </c>
      <c r="C50" s="143" t="s">
        <v>2375</v>
      </c>
      <c r="D50" s="144"/>
    </row>
    <row r="51" spans="1:4" ht="14.25" x14ac:dyDescent="0.2">
      <c r="A51" s="145"/>
      <c r="B51" s="146"/>
      <c r="C51" s="130" t="s">
        <v>2376</v>
      </c>
      <c r="D51" s="131">
        <v>0.06</v>
      </c>
    </row>
    <row r="52" spans="1:4" ht="15" x14ac:dyDescent="0.2">
      <c r="A52" s="133"/>
      <c r="B52" s="147"/>
      <c r="C52" s="148" t="s">
        <v>2377</v>
      </c>
      <c r="D52" s="136">
        <f>D51</f>
        <v>0.06</v>
      </c>
    </row>
    <row r="53" spans="1:4" ht="15" x14ac:dyDescent="0.2">
      <c r="A53" s="137"/>
      <c r="B53" s="138"/>
      <c r="C53" s="139"/>
      <c r="D53" s="140"/>
    </row>
    <row r="54" spans="1:4" ht="15" x14ac:dyDescent="0.2">
      <c r="A54" s="141" t="s">
        <v>2368</v>
      </c>
      <c r="B54" s="150" t="s">
        <v>2358</v>
      </c>
      <c r="C54" s="149" t="s">
        <v>2378</v>
      </c>
      <c r="D54" s="151"/>
    </row>
    <row r="55" spans="1:4" ht="14.25" x14ac:dyDescent="0.2">
      <c r="A55" s="145"/>
      <c r="B55" s="153"/>
      <c r="C55" s="152" t="s">
        <v>2379</v>
      </c>
      <c r="D55" s="154">
        <v>6.4999999999999997E-3</v>
      </c>
    </row>
    <row r="56" spans="1:4" ht="14.25" x14ac:dyDescent="0.2">
      <c r="A56" s="145"/>
      <c r="B56" s="153"/>
      <c r="C56" s="152" t="s">
        <v>2380</v>
      </c>
      <c r="D56" s="154">
        <v>0.03</v>
      </c>
    </row>
    <row r="57" spans="1:4" ht="14.25" x14ac:dyDescent="0.2">
      <c r="A57" s="145"/>
      <c r="B57" s="129"/>
      <c r="C57" s="155" t="s">
        <v>2381</v>
      </c>
      <c r="D57" s="156">
        <v>4.4999999999999998E-2</v>
      </c>
    </row>
    <row r="58" spans="1:4" ht="14.25" x14ac:dyDescent="0.2">
      <c r="A58" s="228"/>
      <c r="B58" s="157"/>
      <c r="C58" s="152" t="s">
        <v>2382</v>
      </c>
      <c r="D58" s="154">
        <v>0</v>
      </c>
    </row>
    <row r="59" spans="1:4" ht="15" x14ac:dyDescent="0.2">
      <c r="A59" s="133"/>
      <c r="B59" s="158"/>
      <c r="C59" s="148" t="s">
        <v>2383</v>
      </c>
      <c r="D59" s="136">
        <f>SUM(D55:D58)</f>
        <v>8.1499999999999989E-2</v>
      </c>
    </row>
    <row r="60" spans="1:4" ht="15" x14ac:dyDescent="0.2">
      <c r="A60" s="137"/>
      <c r="B60" s="159"/>
      <c r="C60" s="147"/>
      <c r="D60" s="136"/>
    </row>
    <row r="61" spans="1:4" ht="15" x14ac:dyDescent="0.2">
      <c r="A61" s="141" t="s">
        <v>2368</v>
      </c>
      <c r="B61" s="160" t="s">
        <v>2365</v>
      </c>
      <c r="C61" s="161" t="s">
        <v>2384</v>
      </c>
      <c r="D61" s="162">
        <v>0.01</v>
      </c>
    </row>
    <row r="62" spans="1:4" ht="15" x14ac:dyDescent="0.2">
      <c r="A62" s="163"/>
      <c r="B62" s="135"/>
      <c r="C62" s="148" t="s">
        <v>2385</v>
      </c>
      <c r="D62" s="136">
        <f>D61</f>
        <v>0.01</v>
      </c>
    </row>
    <row r="63" spans="1:4" ht="15" x14ac:dyDescent="0.2">
      <c r="A63" s="164"/>
      <c r="B63" s="165"/>
      <c r="C63" s="166"/>
      <c r="D63" s="167"/>
    </row>
    <row r="64" spans="1:4" ht="18" customHeight="1" x14ac:dyDescent="0.2">
      <c r="A64" s="276"/>
      <c r="B64" s="277"/>
      <c r="C64" s="278"/>
      <c r="D64" s="279">
        <f>ROUND((((1+D44+D45+D46+D47)*(1+D61)*(1+D51))/(1-D59))-1,4)</f>
        <v>0.22770000000000001</v>
      </c>
    </row>
    <row r="65" spans="1:4" ht="18" customHeight="1" thickBot="1" x14ac:dyDescent="0.25">
      <c r="A65" s="281"/>
      <c r="B65" s="282"/>
      <c r="C65" s="283"/>
      <c r="D65" s="280"/>
    </row>
  </sheetData>
  <mergeCells count="11">
    <mergeCell ref="A64:C64"/>
    <mergeCell ref="D64:D65"/>
    <mergeCell ref="A65:C65"/>
    <mergeCell ref="A3:D3"/>
    <mergeCell ref="A4:D4"/>
    <mergeCell ref="A5:D5"/>
    <mergeCell ref="A12:D14"/>
    <mergeCell ref="A36:C36"/>
    <mergeCell ref="D36:D37"/>
    <mergeCell ref="A37:C37"/>
    <mergeCell ref="A40:D42"/>
  </mergeCells>
  <printOptions horizontalCentered="1" verticalCentered="1"/>
  <pageMargins left="0.78" right="0.51181102362204722" top="0.78740157480314965" bottom="0.78740157480314965" header="0.31496062992125984" footer="0.31496062992125984"/>
  <pageSetup paperSize="9" scale="81" fitToHeight="0" orientation="portrait" horizontalDpi="1200" verticalDpi="1200" r:id="rId1"/>
  <rowBreaks count="1" manualBreakCount="1">
    <brk id="3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7</vt:i4>
      </vt:variant>
    </vt:vector>
  </HeadingPairs>
  <TitlesOfParts>
    <vt:vector size="11" baseType="lpstr">
      <vt:lpstr>CECON_SINAPI_JULHO</vt:lpstr>
      <vt:lpstr>MOB e DESMOB</vt:lpstr>
      <vt:lpstr>Encargos Sociais</vt:lpstr>
      <vt:lpstr>BDI</vt:lpstr>
      <vt:lpstr>BDI!Area_de_impressao</vt:lpstr>
      <vt:lpstr>CECON_SINAPI_JULHO!Area_de_impressao</vt:lpstr>
      <vt:lpstr>'Encargos Sociais'!Area_de_impressao</vt:lpstr>
      <vt:lpstr>'MOB e DESMOB'!Area_de_impressao</vt:lpstr>
      <vt:lpstr>BDI!Titulos_de_impressao</vt:lpstr>
      <vt:lpstr>CECON_SINAPI_JULHO!Titulos_de_impressao</vt:lpstr>
      <vt:lpstr>'MOB e DESMOB'!Titulos_de_impressao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dc:creator>
  <cp:lastModifiedBy>Isabel</cp:lastModifiedBy>
  <cp:lastPrinted>2017-10-30T13:28:45Z</cp:lastPrinted>
  <dcterms:created xsi:type="dcterms:W3CDTF">2016-09-16T16:40:13Z</dcterms:created>
  <dcterms:modified xsi:type="dcterms:W3CDTF">2017-11-14T19:15:35Z</dcterms:modified>
</cp:coreProperties>
</file>